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1. Fondos Federales 23.05.16\1. 2017\Cuenta Pública\"/>
    </mc:Choice>
  </mc:AlternateContent>
  <bookViews>
    <workbookView xWindow="0" yWindow="0" windowWidth="20490" windowHeight="7455" tabRatio="736" activeTab="5"/>
  </bookViews>
  <sheets>
    <sheet name="SIT. FIN. ABRIL 2017" sheetId="3" r:id="rId1"/>
    <sheet name="EDO. ACTIV. ABRIL 2017" sheetId="4" r:id="rId2"/>
    <sheet name="VAR. HDA. PUB." sheetId="9" r:id="rId3"/>
    <sheet name="ECSF ACUM ABRIL 2017" sheetId="7" r:id="rId4"/>
    <sheet name="FLUJO ABRIL 2017 (final)" sheetId="18" r:id="rId5"/>
    <sheet name="ANALITICO abril" sheetId="15" r:id="rId6"/>
    <sheet name="Deuda Publica abril 17" sheetId="12" state="hidden" r:id="rId7"/>
    <sheet name="Deuda Publica Mar 17 Acum" sheetId="13" state="hidden" r:id="rId8"/>
    <sheet name="SIT. FIN. MAR 2017 (TRIMESTRE)" sheetId="16" state="hidden" r:id="rId9"/>
    <sheet name="EDO. ACTIV. MAR 2017 (TRIMESTR)" sheetId="17" state="hidden" r:id="rId10"/>
  </sheets>
  <externalReferences>
    <externalReference r:id="rId11"/>
    <externalReference r:id="rId12"/>
  </externalReferences>
  <definedNames>
    <definedName name="_xlnm.Print_Area" localSheetId="5">'ANALITICO abril'!$B$2:$J$33</definedName>
    <definedName name="_xlnm.Print_Area" localSheetId="6">'Deuda Publica abril 17'!$C$1:$K$66</definedName>
    <definedName name="_xlnm.Print_Area" localSheetId="7">'Deuda Publica Mar 17 Acum'!$C$1:$K$90</definedName>
    <definedName name="_xlnm.Print_Area" localSheetId="3">'ECSF ACUM ABRIL 2017'!$B$1:$D$61</definedName>
    <definedName name="_xlnm.Print_Area" localSheetId="1">'EDO. ACTIV. ABRIL 2017'!$C$1:$H$66</definedName>
    <definedName name="_xlnm.Print_Area" localSheetId="9">'EDO. ACTIV. MAR 2017 (TRIMESTR)'!$C$1:$H$66</definedName>
    <definedName name="_xlnm.Print_Area" localSheetId="4">'FLUJO ABRIL 2017 (final)'!$A$2:$E$67</definedName>
    <definedName name="_xlnm.Print_Area" localSheetId="0">'SIT. FIN. ABRIL 2017'!$C$2:$K$53</definedName>
    <definedName name="_xlnm.Print_Area" localSheetId="8">'SIT. FIN. MAR 2017 (TRIMESTRE)'!$C$2:$K$53</definedName>
    <definedName name="_xlnm.Print_Area" localSheetId="2">'VAR. HDA. PUB.'!$B$2:$I$33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7" i="18" l="1"/>
  <c r="F54" i="18"/>
  <c r="N61" i="18" l="1"/>
  <c r="N62" i="18"/>
  <c r="N63" i="18"/>
  <c r="N64" i="18"/>
  <c r="N60" i="18"/>
  <c r="N37" i="18"/>
  <c r="N38" i="18"/>
  <c r="N39" i="18"/>
  <c r="N36" i="18"/>
  <c r="N46" i="18"/>
  <c r="N45" i="18"/>
  <c r="N44" i="18"/>
  <c r="F66" i="18" l="1"/>
  <c r="N34" i="18" l="1"/>
  <c r="N25" i="18"/>
  <c r="N24" i="18"/>
  <c r="N20" i="18"/>
  <c r="N21" i="18"/>
  <c r="N22" i="18"/>
  <c r="N23" i="18"/>
  <c r="N19" i="18"/>
  <c r="N26" i="18" l="1"/>
  <c r="M24" i="18" l="1"/>
  <c r="E70" i="18" l="1"/>
  <c r="D70" i="18"/>
  <c r="H51" i="18"/>
  <c r="L50" i="18"/>
  <c r="J47" i="18"/>
  <c r="N35" i="18"/>
  <c r="N33" i="18"/>
  <c r="F19" i="18"/>
  <c r="F18" i="18"/>
  <c r="N40" i="18" l="1"/>
  <c r="E72" i="18"/>
  <c r="F49" i="18"/>
  <c r="N47" i="18"/>
  <c r="N65" i="18"/>
  <c r="L51" i="18"/>
  <c r="N28" i="18"/>
  <c r="D72" i="18" l="1"/>
  <c r="F67" i="18" l="1"/>
  <c r="F70" i="18" s="1"/>
  <c r="K81" i="13" l="1"/>
  <c r="J81" i="13"/>
  <c r="K47" i="13"/>
  <c r="J47" i="13"/>
  <c r="G11" i="17"/>
  <c r="G19" i="17"/>
  <c r="J87" i="13" l="1"/>
  <c r="K87" i="13"/>
  <c r="G60" i="17" l="1"/>
  <c r="G59" i="17" s="1"/>
  <c r="H59" i="17"/>
  <c r="G58" i="17"/>
  <c r="G57" i="17"/>
  <c r="G56" i="17"/>
  <c r="G55" i="17"/>
  <c r="G54" i="17"/>
  <c r="H52" i="17"/>
  <c r="G53" i="17"/>
  <c r="G51" i="17"/>
  <c r="G50" i="17"/>
  <c r="G49" i="17"/>
  <c r="G48" i="17"/>
  <c r="H46" i="17"/>
  <c r="G47" i="17"/>
  <c r="G45" i="17"/>
  <c r="G44" i="17"/>
  <c r="H42" i="17"/>
  <c r="G43" i="17"/>
  <c r="G41" i="17"/>
  <c r="G40" i="17"/>
  <c r="G39" i="17"/>
  <c r="G38" i="17"/>
  <c r="G37" i="17"/>
  <c r="G36" i="17"/>
  <c r="G35" i="17"/>
  <c r="G34" i="17"/>
  <c r="H32" i="17"/>
  <c r="G33" i="17"/>
  <c r="G31" i="17"/>
  <c r="G30" i="17"/>
  <c r="H28" i="17"/>
  <c r="G29" i="17"/>
  <c r="G23" i="17"/>
  <c r="G22" i="17"/>
  <c r="G21" i="17"/>
  <c r="G20" i="17"/>
  <c r="H18" i="17"/>
  <c r="G17" i="17"/>
  <c r="H15" i="17"/>
  <c r="G16" i="17"/>
  <c r="G14" i="17"/>
  <c r="G13" i="17"/>
  <c r="G12" i="17"/>
  <c r="G10" i="17"/>
  <c r="G9" i="17"/>
  <c r="G8" i="17"/>
  <c r="G7" i="17"/>
  <c r="H6" i="17"/>
  <c r="K48" i="16"/>
  <c r="J48" i="16"/>
  <c r="K47" i="16"/>
  <c r="J47" i="16"/>
  <c r="J43" i="16"/>
  <c r="J42" i="16"/>
  <c r="J41" i="16"/>
  <c r="J40" i="16"/>
  <c r="K36" i="16"/>
  <c r="J36" i="16"/>
  <c r="K35" i="16"/>
  <c r="J35" i="16"/>
  <c r="K34" i="16"/>
  <c r="K33" i="16" s="1"/>
  <c r="J34" i="16"/>
  <c r="E30" i="16"/>
  <c r="E29" i="16"/>
  <c r="E28" i="16"/>
  <c r="J27" i="16"/>
  <c r="E27" i="16"/>
  <c r="J26" i="16"/>
  <c r="E26" i="16"/>
  <c r="J25" i="16"/>
  <c r="E25" i="16"/>
  <c r="J24" i="16"/>
  <c r="E24" i="16"/>
  <c r="J23" i="16"/>
  <c r="E23" i="16"/>
  <c r="K28" i="16"/>
  <c r="J22" i="16"/>
  <c r="F32" i="16"/>
  <c r="E22" i="16"/>
  <c r="J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K18" i="16"/>
  <c r="J10" i="16"/>
  <c r="F18" i="16"/>
  <c r="E10" i="16"/>
  <c r="M10" i="15"/>
  <c r="N10" i="15"/>
  <c r="O12" i="15"/>
  <c r="P12" i="15"/>
  <c r="R12" i="15" s="1"/>
  <c r="T12" i="15"/>
  <c r="O13" i="15"/>
  <c r="Q13" i="15" s="1"/>
  <c r="P13" i="15"/>
  <c r="R13" i="15" s="1"/>
  <c r="T13" i="15"/>
  <c r="O14" i="15"/>
  <c r="Q14" i="15" s="1"/>
  <c r="P14" i="15"/>
  <c r="R14" i="15" s="1"/>
  <c r="T14" i="15"/>
  <c r="O15" i="15"/>
  <c r="Q15" i="15" s="1"/>
  <c r="P15" i="15"/>
  <c r="R15" i="15" s="1"/>
  <c r="T15" i="15"/>
  <c r="O16" i="15"/>
  <c r="Q16" i="15" s="1"/>
  <c r="P16" i="15"/>
  <c r="R16" i="15" s="1"/>
  <c r="T16" i="15"/>
  <c r="O17" i="15"/>
  <c r="Q17" i="15" s="1"/>
  <c r="P17" i="15"/>
  <c r="R17" i="15" s="1"/>
  <c r="T17" i="15"/>
  <c r="O18" i="15"/>
  <c r="Q18" i="15" s="1"/>
  <c r="P18" i="15"/>
  <c r="R18" i="15" s="1"/>
  <c r="T18" i="15"/>
  <c r="M20" i="15"/>
  <c r="N20" i="15"/>
  <c r="N32" i="15" s="1"/>
  <c r="O22" i="15"/>
  <c r="P22" i="15"/>
  <c r="R22" i="15" s="1"/>
  <c r="T22" i="15"/>
  <c r="O23" i="15"/>
  <c r="Q23" i="15" s="1"/>
  <c r="P23" i="15"/>
  <c r="R23" i="15" s="1"/>
  <c r="T23" i="15"/>
  <c r="O24" i="15"/>
  <c r="Q24" i="15" s="1"/>
  <c r="P24" i="15"/>
  <c r="R24" i="15" s="1"/>
  <c r="T24" i="15"/>
  <c r="O25" i="15"/>
  <c r="Q25" i="15" s="1"/>
  <c r="P25" i="15"/>
  <c r="R25" i="15" s="1"/>
  <c r="T25" i="15"/>
  <c r="O26" i="15"/>
  <c r="Q26" i="15" s="1"/>
  <c r="P26" i="15"/>
  <c r="R26" i="15" s="1"/>
  <c r="T26" i="15"/>
  <c r="O27" i="15"/>
  <c r="Q27" i="15" s="1"/>
  <c r="P27" i="15"/>
  <c r="R27" i="15" s="1"/>
  <c r="T27" i="15"/>
  <c r="O28" i="15"/>
  <c r="Q28" i="15" s="1"/>
  <c r="P28" i="15"/>
  <c r="R28" i="15" s="1"/>
  <c r="T28" i="15"/>
  <c r="O29" i="15"/>
  <c r="Q29" i="15" s="1"/>
  <c r="P29" i="15"/>
  <c r="R29" i="15" s="1"/>
  <c r="T29" i="15"/>
  <c r="O30" i="15"/>
  <c r="Q30" i="15" s="1"/>
  <c r="P30" i="15"/>
  <c r="R30" i="15" s="1"/>
  <c r="T30" i="15"/>
  <c r="M32" i="15"/>
  <c r="J28" i="16" l="1"/>
  <c r="E18" i="16"/>
  <c r="J33" i="16"/>
  <c r="G42" i="17"/>
  <c r="G46" i="17"/>
  <c r="G15" i="17"/>
  <c r="K30" i="16"/>
  <c r="G6" i="17"/>
  <c r="G18" i="17"/>
  <c r="J45" i="16"/>
  <c r="S30" i="15"/>
  <c r="S24" i="15"/>
  <c r="S18" i="15"/>
  <c r="S17" i="15"/>
  <c r="S16" i="15"/>
  <c r="S15" i="15"/>
  <c r="S14" i="15"/>
  <c r="S13" i="15"/>
  <c r="E32" i="16"/>
  <c r="S26" i="15"/>
  <c r="G28" i="17"/>
  <c r="G32" i="17"/>
  <c r="G52" i="17"/>
  <c r="S28" i="15"/>
  <c r="J18" i="16"/>
  <c r="K45" i="16"/>
  <c r="H25" i="17"/>
  <c r="H62" i="17"/>
  <c r="F34" i="16"/>
  <c r="T10" i="15"/>
  <c r="O20" i="15"/>
  <c r="Q20" i="15" s="1"/>
  <c r="T20" i="15"/>
  <c r="O10" i="15"/>
  <c r="Q10" i="15" s="1"/>
  <c r="Q22" i="15"/>
  <c r="S22" i="15" s="1"/>
  <c r="S29" i="15"/>
  <c r="S27" i="15"/>
  <c r="S25" i="15"/>
  <c r="S23" i="15"/>
  <c r="P20" i="15"/>
  <c r="R20" i="15" s="1"/>
  <c r="Q12" i="15"/>
  <c r="S12" i="15" s="1"/>
  <c r="P10" i="15"/>
  <c r="E34" i="16" l="1"/>
  <c r="J30" i="16"/>
  <c r="S10" i="15"/>
  <c r="G25" i="17"/>
  <c r="G62" i="17"/>
  <c r="S20" i="15"/>
  <c r="T32" i="15"/>
  <c r="O32" i="15"/>
  <c r="Q32" i="15" s="1"/>
  <c r="H64" i="17"/>
  <c r="R10" i="15"/>
  <c r="P32" i="15"/>
  <c r="R32" i="15" s="1"/>
  <c r="S32" i="15" l="1"/>
  <c r="G64" i="17"/>
  <c r="J39" i="16" l="1"/>
  <c r="J38" i="16" s="1"/>
  <c r="J50" i="16" s="1"/>
  <c r="J52" i="16" s="1"/>
  <c r="J56" i="16" s="1"/>
  <c r="K38" i="16" l="1"/>
  <c r="K50" i="16" s="1"/>
  <c r="K52" i="16" s="1"/>
  <c r="K56" i="16" s="1"/>
  <c r="H36" i="9" l="1"/>
</calcChain>
</file>

<file path=xl/sharedStrings.xml><?xml version="1.0" encoding="utf-8"?>
<sst xmlns="http://schemas.openxmlformats.org/spreadsheetml/2006/main" count="814" uniqueCount="348">
  <si>
    <t>ACTIVO</t>
  </si>
  <si>
    <t>1.1.1.0.00.0000</t>
  </si>
  <si>
    <t>1.1.2.0.00.0000</t>
  </si>
  <si>
    <t>1.1.3.0.00.0000</t>
  </si>
  <si>
    <t>1.2.1.0.00.0000</t>
  </si>
  <si>
    <t>1.2.3.0.00.0000</t>
  </si>
  <si>
    <t>1.2.4.0.00.0000</t>
  </si>
  <si>
    <t>1.2.5.0.00.0000</t>
  </si>
  <si>
    <t>1.2.6.0.00.0000</t>
  </si>
  <si>
    <t>1.2.7.0.00.0000</t>
  </si>
  <si>
    <t>PASIVO</t>
  </si>
  <si>
    <t>2.1.1.0.00.0000</t>
  </si>
  <si>
    <t>2.1.3.0.00.0000</t>
  </si>
  <si>
    <t>2.1.6.0.00.0000</t>
  </si>
  <si>
    <t>2.1.9.0.00.0000</t>
  </si>
  <si>
    <t>2.2.3.0.00.0000</t>
  </si>
  <si>
    <t>2.2.5.0.00.0000</t>
  </si>
  <si>
    <t>HACIENDA PÚBLICA/ PATRIMONIO</t>
  </si>
  <si>
    <t>3.2.1.0.00.0000</t>
  </si>
  <si>
    <t>3.2.2.0.00.0000</t>
  </si>
  <si>
    <t>3.2.5.0.00.0000</t>
  </si>
  <si>
    <t>INGRESOS Y OTROS BENEFICIOS</t>
  </si>
  <si>
    <t>4.1.1.0.00.0000</t>
  </si>
  <si>
    <t>4.1.4.0.00.0000</t>
  </si>
  <si>
    <t>4.1.5.0.00.0000</t>
  </si>
  <si>
    <t>4.1.6.0.00.0000</t>
  </si>
  <si>
    <t>4.2.1.0.00.0000</t>
  </si>
  <si>
    <t>4.2.2.0.00.0000</t>
  </si>
  <si>
    <t>4.3.9.0.00.0000</t>
  </si>
  <si>
    <t>5.1.1.0.00.0000</t>
  </si>
  <si>
    <t>5.1.2.0.00.0000</t>
  </si>
  <si>
    <t>5.1.3.0.00.0000</t>
  </si>
  <si>
    <t>5.2.2.0.00.0000</t>
  </si>
  <si>
    <t>5.2.4.0.00.0000</t>
  </si>
  <si>
    <t>5.2.5.0.00.0000</t>
  </si>
  <si>
    <t>5.4.1.0.00.0000</t>
  </si>
  <si>
    <t>5.4.2.0.00.0000</t>
  </si>
  <si>
    <t>5.5.1.0.00.0000</t>
  </si>
  <si>
    <t>Municipio de la Ciudad de Monterrey</t>
  </si>
  <si>
    <t xml:space="preserve">Estado de Situación Financiera </t>
  </si>
  <si>
    <t xml:space="preserve"> ACTIVO 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</si>
  <si>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</si>
  <si>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</si>
  <si>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</si>
  <si>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</si>
  <si>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</si>
  <si>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</si>
  <si>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</si>
  <si>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</si>
  <si>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</si>
  <si>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</si>
  <si>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</si>
  <si>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</si>
  <si>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</si>
  <si>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</si>
  <si>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</si>
  <si>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</si>
  <si>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</si>
  <si>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</si>
  <si>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</si>
  <si>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</si>
  <si>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</si>
  <si>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</si>
  <si>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</si>
  <si>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</si>
  <si>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</si>
  <si>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</si>
  <si>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</si>
  <si>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</si>
  <si>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</si>
  <si>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</si>
  <si>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</si>
  <si>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</si>
  <si>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</si>
  <si>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</si>
  <si>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</si>
  <si>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</si>
  <si>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</si>
  <si>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</si>
  <si>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</si>
  <si>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</si>
  <si>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</si>
  <si>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</si>
  <si>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</si>
  <si>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</si>
  <si>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</si>
  <si>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</si>
  <si>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</si>
  <si>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</si>
  <si>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</si>
  <si>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</si>
  <si>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</si>
  <si>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</si>
  <si>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</si>
  <si>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</si>
  <si>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</si>
  <si>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2017</t>
  </si>
  <si>
    <t>2016</t>
  </si>
  <si>
    <t>1.1.4.0.00.0000</t>
  </si>
  <si>
    <t>1.1.5.0.00.0000</t>
  </si>
  <si>
    <t>1.1.6.0.00.0000</t>
  </si>
  <si>
    <t>1.1.9.0.00.0000</t>
  </si>
  <si>
    <t>1.2.2.0.00.0000</t>
  </si>
  <si>
    <t>1.2.8.0.00.0000</t>
  </si>
  <si>
    <t>1.2.9.0.00.0000</t>
  </si>
  <si>
    <t>2.1.2.0.00.0000</t>
  </si>
  <si>
    <t>2.1.4.0.00.0000</t>
  </si>
  <si>
    <t>2.1.5.0.00.0000</t>
  </si>
  <si>
    <t>2.1.7.0.00.0000</t>
  </si>
  <si>
    <t>2.2.1.0.00.0000</t>
  </si>
  <si>
    <t>2.2.2.0.00.0000</t>
  </si>
  <si>
    <t>2.2.4.0.00.0000</t>
  </si>
  <si>
    <t>2.2.6.0.00.0000</t>
  </si>
  <si>
    <t>3.1.1.0.00.0000</t>
  </si>
  <si>
    <t>3.1.2.0.00.0000</t>
  </si>
  <si>
    <t>3.1.3.0.00.0000</t>
  </si>
  <si>
    <t>3.2.3.0.00.0000</t>
  </si>
  <si>
    <t>3.2.4.0.00.0000</t>
  </si>
  <si>
    <t>3.3.1.0.00.0000</t>
  </si>
  <si>
    <t>3.3.2.0.00.0000</t>
  </si>
  <si>
    <t>4.1.2.0.00.0000</t>
  </si>
  <si>
    <t>4.1.3.0.00.0000</t>
  </si>
  <si>
    <t>4.1.7.0.00.0000</t>
  </si>
  <si>
    <t>4.1.9.0.00.0000</t>
  </si>
  <si>
    <t>4.3.1.0.00.0000</t>
  </si>
  <si>
    <t>4.3.2.0.00.0000</t>
  </si>
  <si>
    <t>4.3.3.0.00.0000</t>
  </si>
  <si>
    <t>4.3.4.0.00.0000</t>
  </si>
  <si>
    <t>5.2.1.0.00.0000</t>
  </si>
  <si>
    <t>5.2.3.0.00.0000</t>
  </si>
  <si>
    <t>5.2.6.0.00.0000</t>
  </si>
  <si>
    <t>5.2.7.0.00.0000</t>
  </si>
  <si>
    <t>5.2.8.0.00.0000</t>
  </si>
  <si>
    <t>5.2.9.0.00.0000</t>
  </si>
  <si>
    <t>5.3.1.0.00.0000</t>
  </si>
  <si>
    <t>5.3.2.0.00.0000</t>
  </si>
  <si>
    <t>5.3.3.0.00.0000</t>
  </si>
  <si>
    <t>5.4.3.0.00.0000</t>
  </si>
  <si>
    <t>5.4.4.0.00.0000</t>
  </si>
  <si>
    <t>5.4.5.0.00.0000</t>
  </si>
  <si>
    <t>5.5.2.0.00.0000</t>
  </si>
  <si>
    <t>5.5.3.0.00.0000</t>
  </si>
  <si>
    <t>5.5.4.0.00.0000</t>
  </si>
  <si>
    <t>5.5.5.0.00.0000</t>
  </si>
  <si>
    <t>5.5.9.0.00.0000</t>
  </si>
  <si>
    <t>5.6.1.0.00.0000</t>
  </si>
  <si>
    <t>Estado de Actividades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</si>
  <si>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</si>
  <si>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</si>
  <si>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</si>
  <si>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</si>
  <si>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</si>
  <si>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b/>
        <vertAlign val="superscript"/>
        <sz val="11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</si>
  <si>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</si>
  <si>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</si>
  <si>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</si>
  <si>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</si>
  <si>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</si>
  <si>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</si>
  <si>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</si>
  <si>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</si>
  <si>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</si>
  <si>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</si>
  <si>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</si>
  <si>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</si>
  <si>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</si>
  <si>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</si>
  <si>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</si>
  <si>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</si>
  <si>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</si>
  <si>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</si>
  <si>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</si>
  <si>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</si>
  <si>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</si>
  <si>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</si>
  <si>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</si>
  <si>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</si>
  <si>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</si>
  <si>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</si>
  <si>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</si>
  <si>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</si>
  <si>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</si>
  <si>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</si>
  <si>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</si>
  <si>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</si>
  <si>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</si>
  <si>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</si>
  <si>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</si>
  <si>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</si>
  <si>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</si>
  <si>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</si>
  <si>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</si>
  <si>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</si>
  <si>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</si>
  <si>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</si>
  <si>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</si>
  <si>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</si>
  <si>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</si>
  <si>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</si>
  <si>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</si>
  <si>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</si>
  <si>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Estado de Flujos de Efectivo</t>
  </si>
  <si>
    <t>Concepto</t>
  </si>
  <si>
    <t xml:space="preserve">Flujos de Efectivo de las Actividades de Operación </t>
  </si>
  <si>
    <t>Origen</t>
  </si>
  <si>
    <t>Contribuciones de mejoras</t>
  </si>
  <si>
    <t>Productos de Tipo Corriente</t>
  </si>
  <si>
    <t>SUMA DE PROD  E  INTERESES</t>
  </si>
  <si>
    <t>Transferencias, Asignaciones y Subsidios y Otras Ayudas</t>
  </si>
  <si>
    <t>otros  ingresos cta 43900-000</t>
  </si>
  <si>
    <t>Otros Orígenes de Operación</t>
  </si>
  <si>
    <t>origenes en balanza</t>
  </si>
  <si>
    <t>Aplicación</t>
  </si>
  <si>
    <t xml:space="preserve">INVERSION NO CAPITALIZABLE </t>
  </si>
  <si>
    <t xml:space="preserve">REC OBRAS BAJAS </t>
  </si>
  <si>
    <t>Transferencias al resto del Sector Público</t>
  </si>
  <si>
    <t>REC HACIENDA DIC</t>
  </si>
  <si>
    <t xml:space="preserve">Subsidios y Subvenciones </t>
  </si>
  <si>
    <t xml:space="preserve">BAJA DE ACTIVO ADMINISTRATIVA </t>
  </si>
  <si>
    <t xml:space="preserve">COMISIONES BANCO 128 </t>
  </si>
  <si>
    <t xml:space="preserve">REC DE FACT 2015 CANCELADAS 2016 CON FORMA EQUIVOCAda </t>
  </si>
  <si>
    <t>varias rec en julio ( UANL OBRAS 892 Y DEPURACIONES 9</t>
  </si>
  <si>
    <t>reg  prod 2013 banco 569</t>
  </si>
  <si>
    <t xml:space="preserve">fondo de defuncion </t>
  </si>
  <si>
    <t xml:space="preserve">Participaciones </t>
  </si>
  <si>
    <t>rec de cancelacion de factura uniformes 2014</t>
  </si>
  <si>
    <t>registro de prod fin banobras deutsche afirme</t>
  </si>
  <si>
    <t>aplicacines  en balanza</t>
  </si>
  <si>
    <t>Otras Aplicaciones  de Operación</t>
  </si>
  <si>
    <t>otros gts en estado de resultados 55900-000</t>
  </si>
  <si>
    <t>Flujos Netos de Efectivo por Actividades de Operación</t>
  </si>
  <si>
    <t xml:space="preserve">SAPS  32520-000 </t>
  </si>
  <si>
    <t>prod fin interacciones 12792</t>
  </si>
  <si>
    <t xml:space="preserve">Flujos de Efectivo de las Actividades de Inversión </t>
  </si>
  <si>
    <t>Otros Orígenes de Inversión</t>
  </si>
  <si>
    <t xml:space="preserve">esto es lo que se reclasificao el mes pasado </t>
  </si>
  <si>
    <t xml:space="preserve">TERRENOS 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</si>
  <si>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</si>
  <si>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</si>
  <si>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</si>
  <si>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</si>
  <si>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</si>
  <si>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</si>
  <si>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 xml:space="preserve">   Otros Orígenes de Financiamiento</t>
  </si>
  <si>
    <t>Servicios de la Deuda</t>
  </si>
  <si>
    <t>Otras Aplicaciones de Financiamiento</t>
  </si>
  <si>
    <t>CTA 54100-000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</si>
  <si>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</si>
  <si>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</si>
  <si>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</si>
  <si>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</si>
  <si>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Que falta?</t>
  </si>
  <si>
    <t>checar si hubo altas en inversiones en proceso por 582,500</t>
  </si>
  <si>
    <t>Ver porque hay aumento solo 41,682.28 la deuda a largo plazo?</t>
  </si>
  <si>
    <t>Falta la reclasificacion de deuda largo a corto plazo de un mes</t>
  </si>
  <si>
    <t>Se pagó 12,954614 de deuda?</t>
  </si>
  <si>
    <t>Ver a que se deben los registros de resultados de ejercicios anteriores por 4,901.1 y las rectificaciones por 105 mil</t>
  </si>
  <si>
    <t>falta cambiar el flujo de enero de 2016</t>
  </si>
  <si>
    <t>Estado de Cambios en la Situación Financiera</t>
  </si>
  <si>
    <t>Inventarios</t>
  </si>
  <si>
    <t>Otros Activos Circulantes</t>
  </si>
  <si>
    <t>HACIENDA PUBLICA/PATRIMONIO</t>
  </si>
  <si>
    <t>Actualización de la Hacienda Pública/Patrimonio</t>
  </si>
  <si>
    <t>Resultados del Ejercicio (Ahorro/ Desahorro)</t>
  </si>
  <si>
    <t>Exceso o Insuficiencia en la Actualización de la Hacienda Pública/Patrimonio</t>
  </si>
  <si>
    <t>Estado de Variación en la Hacienda Pública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</si>
  <si>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</si>
  <si>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</si>
  <si>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</si>
  <si>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</si>
  <si>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Aportaciones </t>
  </si>
  <si>
    <t xml:space="preserve">Revalúos  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</si>
  <si>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</si>
  <si>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</si>
  <si>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</si>
  <si>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</si>
  <si>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</si>
  <si>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>Patrimonio Neto Inicial Ajustado del Ejercicio</t>
  </si>
  <si>
    <t>Variaciones de la Hacienda Pública/Patrimonio Neto del Ejercicio</t>
  </si>
  <si>
    <t>Hacienda Pública/Patrimonio Neto Final del Ejercicio 2016</t>
  </si>
  <si>
    <t>Cambios en la Hacienda Pública/Patrimonio Neto del Ejercicio 2017</t>
  </si>
  <si>
    <t>Saldo Neto en la Hacienda Pública / Patrimonio 2017</t>
  </si>
  <si>
    <t>BANCO DEL BAJÍO, S.A.</t>
  </si>
  <si>
    <t>BANCO INTERACCIONES, S.A.</t>
  </si>
  <si>
    <t>OK MARZO 2016</t>
  </si>
  <si>
    <t xml:space="preserve">Estado Analítico de la Deuda Pública y Otros Pasivos </t>
  </si>
  <si>
    <t>DENOMINACIÓN DE LAS DEUDAS</t>
  </si>
  <si>
    <t>MONEDA DE CONTRATACIÓN</t>
  </si>
  <si>
    <t>INSTITUCIÓN O PAÍS ACREEDOR</t>
  </si>
  <si>
    <t xml:space="preserve">Saldo inicial del Periodo </t>
  </si>
  <si>
    <t xml:space="preserve">Saldo Final del Periodo </t>
  </si>
  <si>
    <t>DEUDA PÚBLICA</t>
  </si>
  <si>
    <t>CORTO PLAZO:</t>
  </si>
  <si>
    <t>DEUDA PÚBLICA INTERIOR</t>
  </si>
  <si>
    <t>Instituciones de Crédito:</t>
  </si>
  <si>
    <t>Pesos</t>
  </si>
  <si>
    <t xml:space="preserve">BANOBRAS, S.N.C. </t>
  </si>
  <si>
    <t>BBVA BANCOMER, S.A. (En calidad de Banco Agente)</t>
  </si>
  <si>
    <t>BBVA BANCOMER, S.A.  (I)</t>
  </si>
  <si>
    <t>BBVA BANCOMER, S.A.  (II)</t>
  </si>
  <si>
    <t>Títulos y Valores:</t>
  </si>
  <si>
    <t>Arrendamientos Financieros:</t>
  </si>
  <si>
    <t>DEUDA PÚBLICA EXTERIOR</t>
  </si>
  <si>
    <t>Organismos Financieros:</t>
  </si>
  <si>
    <t>Internacionales:</t>
  </si>
  <si>
    <t>Deuda Bilateral:</t>
  </si>
  <si>
    <t>SUBTOTAL CORTO PLAZO</t>
  </si>
  <si>
    <t>LARGO PLAZO:</t>
  </si>
  <si>
    <t>BBVA BANCOMER, S.A. (I)</t>
  </si>
  <si>
    <t>SUBTOTAL LARGO PLAZO</t>
  </si>
  <si>
    <t>OTROS PASIVOS</t>
  </si>
  <si>
    <t>TOTAL DEUDA Y OTROS PASIVOS</t>
  </si>
  <si>
    <t>Del 1 de enero de 2017 al 31 de marzo  de 2017</t>
  </si>
  <si>
    <t xml:space="preserve">BBVA BANCOMER, S.A. (En calidad de Acreditante) </t>
  </si>
  <si>
    <t>BBVA BANCOMER, S.A. (II)</t>
  </si>
  <si>
    <t xml:space="preserve">BANCO DEL BAJÍO, S.A. (En calidad de Acreditante)  </t>
  </si>
  <si>
    <t xml:space="preserve">GRUPO FINANCIERO VE POR MÁS, S.A. (En calidad de Acreditante)  </t>
  </si>
  <si>
    <t xml:space="preserve">BANCO INTERACCIONES, S.A. (En calidad de Acreditante)  </t>
  </si>
  <si>
    <r>
      <t xml:space="preserve">GRUPO FINANCIERO VE POR MÁS, S.A. </t>
    </r>
    <r>
      <rPr>
        <sz val="7.5"/>
        <color theme="1"/>
        <rFont val="Arial"/>
        <family val="2"/>
      </rPr>
      <t xml:space="preserve">(En calidad de Acreditante)  </t>
    </r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</si>
  <si>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</si>
  <si>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</si>
  <si>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</si>
  <si>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</si>
  <si>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</si>
  <si>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</si>
  <si>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</si>
  <si>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</si>
  <si>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</t>
  </si>
  <si>
    <t xml:space="preserve">Bienes Muebles </t>
  </si>
  <si>
    <t>TOTAL DEL  ACTIVO</t>
  </si>
  <si>
    <t>OK MARZO 2017</t>
  </si>
  <si>
    <t>reclasificaciones contables</t>
  </si>
  <si>
    <t>Acum a Marzo</t>
  </si>
  <si>
    <t>marzo</t>
  </si>
  <si>
    <t>Acum a Febrero</t>
  </si>
  <si>
    <t>Del 1 de enero al 31 de marzo 2017 y del 1 de octubre al 31 de diciembre de 2016</t>
  </si>
  <si>
    <t>Cuarto Trimestre 2016</t>
  </si>
  <si>
    <t>Primer Trimestre 2017</t>
  </si>
  <si>
    <t>Acum al Cuarto Trimestre 2016</t>
  </si>
  <si>
    <t>Acum al Primer Trimestre 2017</t>
  </si>
  <si>
    <t>Del 1 de enero al 31 de marzo 2017 y del 1 de enero al 31 de diciembre de 2016</t>
  </si>
  <si>
    <t>OK VALIDADO</t>
  </si>
  <si>
    <t>Del 1 de enero al 30 de abril 2017 y 2016</t>
  </si>
  <si>
    <t>Al 30 de abril 2017 y 2016</t>
  </si>
  <si>
    <t>al 30 de abril 2017</t>
  </si>
  <si>
    <t>Del 1 de enero al 30 de abril de 2017</t>
  </si>
  <si>
    <t>Del 1 de enero al 30 de abril 2017</t>
  </si>
  <si>
    <t>Del 1 al 30 de 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</si>
</sst>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General_)"/>
    <numFmt numFmtId="165" formatCode="#,##0.00_ ;\-#,##0.00\ "/>
    <numFmt numFmtId="166" formatCode="#,##0.0"/>
    <numFmt numFmtId="167" formatCode="_-* #,##0.0_-;\-* #,##0.0_-;_-* &quot;-&quot;??_-;_-@_-"/>
    <numFmt numFmtId="168" formatCode="0_ ;\-0\ "/>
    <numFmt numFmtId="169" formatCode="#,##0_ ;\-#,##0\ "/>
    <numFmt numFmtId="170" formatCode="_-* #,##0_-;\-* #,##0_-;_-* &quot;-&quot;??_-;_-@_-"/>
    <numFmt numFmtId="171" formatCode="#,##0.00000"/>
    <numFmt numFmtId="172" formatCode="#,##0.00;\(#,##0.00\);\(#,##0.00\)"/>
    <numFmt numFmtId="173" formatCode="#,##0.00000000"/>
    <numFmt numFmtId="174" formatCode="_-* #,##0.0000_-;\-* #,##0.00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.5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2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22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4">
    <xf numFmtId="0" fontId="0" fillId="0" borderId="0" xfId="0"/>
    <xf numFmtId="4" fontId="0" fillId="0" borderId="0" xfId="0" applyNumberFormat="1"/>
    <xf numFmtId="0" fontId="19" fillId="0" borderId="0" xfId="42" applyFont="1" applyProtection="1"/>
    <xf numFmtId="0" fontId="21" fillId="0" borderId="0" xfId="42" applyFont="1" applyAlignment="1" applyProtection="1">
      <alignment vertical="center"/>
    </xf>
    <xf numFmtId="0" fontId="23" fillId="33" borderId="10" xfId="43" applyNumberFormat="1" applyFont="1" applyFill="1" applyBorder="1" applyAlignment="1" applyProtection="1">
      <alignment vertical="center"/>
    </xf>
    <xf numFmtId="0" fontId="23" fillId="33" borderId="11" xfId="43" applyNumberFormat="1" applyFont="1" applyFill="1" applyBorder="1" applyAlignment="1" applyProtection="1">
      <alignment vertical="center"/>
    </xf>
    <xf numFmtId="0" fontId="23" fillId="33" borderId="11" xfId="43" applyNumberFormat="1" applyFont="1" applyFill="1" applyBorder="1" applyAlignment="1" applyProtection="1">
      <alignment horizontal="right" vertical="top"/>
    </xf>
    <xf numFmtId="0" fontId="23" fillId="33" borderId="12" xfId="43" applyNumberFormat="1" applyFont="1" applyFill="1" applyBorder="1" applyAlignment="1" applyProtection="1">
      <alignment vertical="center"/>
    </xf>
    <xf numFmtId="0" fontId="19" fillId="0" borderId="0" xfId="42" applyFont="1" applyBorder="1" applyProtection="1"/>
    <xf numFmtId="49" fontId="23" fillId="33" borderId="0" xfId="44" applyNumberFormat="1" applyFont="1" applyFill="1" applyBorder="1" applyAlignment="1" applyProtection="1">
      <alignment horizontal="center" vertical="top"/>
    </xf>
    <xf numFmtId="0" fontId="19" fillId="33" borderId="0" xfId="42" applyFont="1" applyFill="1" applyBorder="1" applyAlignment="1" applyProtection="1">
      <alignment horizontal="right" vertical="top"/>
    </xf>
    <xf numFmtId="49" fontId="23" fillId="33" borderId="14" xfId="44" applyNumberFormat="1" applyFont="1" applyFill="1" applyBorder="1" applyAlignment="1" applyProtection="1">
      <alignment horizontal="center" vertical="top"/>
    </xf>
    <xf numFmtId="0" fontId="23" fillId="33" borderId="13" xfId="42" applyFont="1" applyFill="1" applyBorder="1" applyAlignment="1" applyProtection="1">
      <alignment vertical="top" wrapText="1"/>
    </xf>
    <xf numFmtId="0" fontId="23" fillId="33" borderId="0" xfId="42" applyFont="1" applyFill="1" applyBorder="1" applyAlignment="1" applyProtection="1">
      <alignment vertical="top"/>
    </xf>
    <xf numFmtId="3" fontId="24" fillId="33" borderId="0" xfId="42" applyNumberFormat="1" applyFont="1" applyFill="1" applyBorder="1" applyAlignment="1" applyProtection="1">
      <alignment vertical="top"/>
    </xf>
    <xf numFmtId="0" fontId="23" fillId="33" borderId="0" xfId="42" applyFont="1" applyFill="1" applyBorder="1" applyAlignment="1" applyProtection="1">
      <alignment vertical="top" wrapText="1"/>
    </xf>
    <xf numFmtId="0" fontId="19" fillId="0" borderId="14" xfId="42" applyFont="1" applyBorder="1" applyProtection="1"/>
    <xf numFmtId="4" fontId="23" fillId="33" borderId="0" xfId="42" applyNumberFormat="1" applyFont="1" applyFill="1" applyBorder="1" applyAlignment="1" applyProtection="1">
      <alignment vertical="top"/>
    </xf>
    <xf numFmtId="3" fontId="23" fillId="33" borderId="14" xfId="42" applyNumberFormat="1" applyFont="1" applyFill="1" applyBorder="1" applyAlignment="1" applyProtection="1">
      <alignment vertical="top"/>
    </xf>
    <xf numFmtId="0" fontId="25" fillId="33" borderId="13" xfId="42" applyFont="1" applyFill="1" applyBorder="1" applyAlignment="1" applyProtection="1">
      <alignment vertical="top" wrapText="1"/>
    </xf>
    <xf numFmtId="0" fontId="25" fillId="33" borderId="0" xfId="42" applyFont="1" applyFill="1" applyBorder="1" applyAlignment="1" applyProtection="1">
      <alignment vertical="top"/>
    </xf>
    <xf numFmtId="0" fontId="25" fillId="33" borderId="0" xfId="42" applyFont="1" applyFill="1" applyBorder="1" applyAlignment="1" applyProtection="1">
      <alignment vertical="top" wrapText="1"/>
    </xf>
    <xf numFmtId="3" fontId="24" fillId="33" borderId="14" xfId="42" applyNumberFormat="1" applyFont="1" applyFill="1" applyBorder="1" applyAlignment="1" applyProtection="1">
      <alignment vertical="top"/>
    </xf>
    <xf numFmtId="4" fontId="24" fillId="33" borderId="0" xfId="42" applyNumberFormat="1" applyFont="1" applyFill="1" applyBorder="1" applyAlignment="1" applyProtection="1">
      <alignment vertical="top"/>
      <protection locked="0"/>
    </xf>
    <xf numFmtId="4" fontId="24" fillId="33" borderId="14" xfId="42" applyNumberFormat="1" applyFont="1" applyFill="1" applyBorder="1" applyAlignment="1" applyProtection="1">
      <alignment vertical="top"/>
      <protection locked="0"/>
    </xf>
    <xf numFmtId="0" fontId="24" fillId="33" borderId="13" xfId="42" applyFont="1" applyFill="1" applyBorder="1" applyAlignment="1" applyProtection="1">
      <alignment vertical="top" wrapText="1"/>
    </xf>
    <xf numFmtId="0" fontId="24" fillId="33" borderId="0" xfId="42" applyFont="1" applyFill="1" applyBorder="1" applyAlignment="1" applyProtection="1">
      <alignment horizontal="left" vertical="top" wrapText="1"/>
    </xf>
    <xf numFmtId="4" fontId="24" fillId="33" borderId="0" xfId="44" applyNumberFormat="1" applyFont="1" applyFill="1" applyBorder="1" applyAlignment="1" applyProtection="1">
      <alignment vertical="top"/>
    </xf>
    <xf numFmtId="0" fontId="26" fillId="33" borderId="0" xfId="42" applyFont="1" applyFill="1" applyBorder="1" applyAlignment="1" applyProtection="1">
      <alignment horizontal="right" vertical="top"/>
    </xf>
    <xf numFmtId="4" fontId="23" fillId="33" borderId="14" xfId="42" applyNumberFormat="1" applyFont="1" applyFill="1" applyBorder="1" applyAlignment="1" applyProtection="1">
      <alignment vertical="top"/>
    </xf>
    <xf numFmtId="0" fontId="23" fillId="33" borderId="0" xfId="42" applyFont="1" applyFill="1" applyBorder="1" applyAlignment="1" applyProtection="1">
      <alignment horizontal="left" vertical="top" wrapText="1"/>
    </xf>
    <xf numFmtId="4" fontId="23" fillId="33" borderId="0" xfId="44" applyNumberFormat="1" applyFont="1" applyFill="1" applyBorder="1" applyAlignment="1" applyProtection="1">
      <alignment vertical="top"/>
    </xf>
    <xf numFmtId="4" fontId="24" fillId="33" borderId="0" xfId="42" applyNumberFormat="1" applyFont="1" applyFill="1" applyBorder="1" applyAlignment="1" applyProtection="1">
      <alignment vertical="top"/>
    </xf>
    <xf numFmtId="4" fontId="24" fillId="33" borderId="14" xfId="42" applyNumberFormat="1" applyFont="1" applyFill="1" applyBorder="1" applyAlignment="1" applyProtection="1">
      <alignment vertical="top"/>
    </xf>
    <xf numFmtId="0" fontId="24" fillId="33" borderId="0" xfId="42" applyFont="1" applyFill="1" applyBorder="1" applyAlignment="1" applyProtection="1">
      <alignment vertical="top" wrapText="1"/>
    </xf>
    <xf numFmtId="4" fontId="24" fillId="33" borderId="14" xfId="44" applyNumberFormat="1" applyFont="1" applyFill="1" applyBorder="1" applyAlignment="1" applyProtection="1">
      <alignment vertical="top"/>
    </xf>
    <xf numFmtId="0" fontId="24" fillId="33" borderId="13" xfId="42" applyFont="1" applyFill="1" applyBorder="1" applyAlignment="1" applyProtection="1">
      <alignment vertical="center" wrapText="1"/>
    </xf>
    <xf numFmtId="0" fontId="24" fillId="33" borderId="0" xfId="42" applyFont="1" applyFill="1" applyBorder="1" applyAlignment="1" applyProtection="1">
      <alignment horizontal="left" vertical="center" wrapText="1"/>
    </xf>
    <xf numFmtId="4" fontId="24" fillId="33" borderId="0" xfId="44" applyNumberFormat="1" applyFont="1" applyFill="1" applyBorder="1" applyAlignment="1" applyProtection="1">
      <alignment vertical="center"/>
    </xf>
    <xf numFmtId="4" fontId="23" fillId="33" borderId="0" xfId="42" applyNumberFormat="1" applyFont="1" applyFill="1" applyBorder="1" applyAlignment="1" applyProtection="1">
      <alignment vertical="center"/>
    </xf>
    <xf numFmtId="4" fontId="23" fillId="33" borderId="14" xfId="44" applyNumberFormat="1" applyFont="1" applyFill="1" applyBorder="1" applyAlignment="1" applyProtection="1">
      <alignment vertical="top"/>
    </xf>
    <xf numFmtId="0" fontId="23" fillId="33" borderId="0" xfId="42" applyFont="1" applyFill="1" applyBorder="1" applyAlignment="1" applyProtection="1">
      <alignment vertical="center" wrapText="1"/>
    </xf>
    <xf numFmtId="3" fontId="24" fillId="33" borderId="0" xfId="44" applyNumberFormat="1" applyFont="1" applyFill="1" applyBorder="1" applyAlignment="1" applyProtection="1">
      <alignment vertical="top"/>
    </xf>
    <xf numFmtId="0" fontId="27" fillId="33" borderId="0" xfId="42" applyFont="1" applyFill="1" applyBorder="1" applyAlignment="1" applyProtection="1">
      <alignment vertical="center" wrapText="1"/>
    </xf>
    <xf numFmtId="0" fontId="24" fillId="33" borderId="0" xfId="42" applyFont="1" applyFill="1" applyBorder="1" applyAlignment="1" applyProtection="1">
      <alignment vertical="top"/>
    </xf>
    <xf numFmtId="0" fontId="24" fillId="33" borderId="0" xfId="42" applyFont="1" applyFill="1" applyBorder="1" applyAlignment="1" applyProtection="1">
      <alignment horizontal="left" vertical="top"/>
    </xf>
    <xf numFmtId="0" fontId="19" fillId="33" borderId="15" xfId="42" applyFont="1" applyFill="1" applyBorder="1" applyAlignment="1" applyProtection="1">
      <alignment vertical="top"/>
    </xf>
    <xf numFmtId="0" fontId="19" fillId="33" borderId="16" xfId="42" applyFont="1" applyFill="1" applyBorder="1" applyAlignment="1" applyProtection="1">
      <alignment vertical="top"/>
    </xf>
    <xf numFmtId="0" fontId="19" fillId="33" borderId="16" xfId="42" applyFont="1" applyFill="1" applyBorder="1" applyAlignment="1" applyProtection="1">
      <alignment horizontal="right" vertical="top"/>
    </xf>
    <xf numFmtId="0" fontId="19" fillId="33" borderId="17" xfId="42" applyFont="1" applyFill="1" applyBorder="1" applyAlignment="1" applyProtection="1">
      <alignment vertical="top"/>
    </xf>
    <xf numFmtId="0" fontId="24" fillId="33" borderId="0" xfId="42" applyFont="1" applyFill="1" applyBorder="1" applyProtection="1"/>
    <xf numFmtId="43" fontId="24" fillId="33" borderId="0" xfId="44" applyFont="1" applyFill="1" applyBorder="1" applyProtection="1"/>
    <xf numFmtId="0" fontId="24" fillId="33" borderId="0" xfId="42" applyFont="1" applyFill="1" applyBorder="1" applyAlignment="1" applyProtection="1">
      <alignment vertical="center"/>
    </xf>
    <xf numFmtId="4" fontId="19" fillId="0" borderId="0" xfId="42" applyNumberFormat="1" applyFont="1" applyProtection="1"/>
    <xf numFmtId="165" fontId="19" fillId="0" borderId="0" xfId="42" applyNumberFormat="1" applyFont="1" applyProtection="1"/>
    <xf numFmtId="0" fontId="28" fillId="0" borderId="0" xfId="42" applyFont="1"/>
    <xf numFmtId="0" fontId="23" fillId="0" borderId="10" xfId="42" applyFont="1" applyFill="1" applyBorder="1" applyAlignment="1" applyProtection="1">
      <alignment horizontal="center"/>
    </xf>
    <xf numFmtId="0" fontId="23" fillId="0" borderId="11" xfId="42" applyFont="1" applyFill="1" applyBorder="1" applyAlignment="1" applyProtection="1">
      <alignment horizontal="center"/>
    </xf>
    <xf numFmtId="0" fontId="28" fillId="0" borderId="0" xfId="42" applyFont="1" applyFill="1"/>
    <xf numFmtId="0" fontId="19" fillId="0" borderId="14" xfId="42" applyFont="1" applyBorder="1" applyAlignment="1">
      <alignment horizontal="justify" vertical="center" wrapText="1"/>
    </xf>
    <xf numFmtId="165" fontId="23" fillId="33" borderId="0" xfId="44" applyNumberFormat="1" applyFont="1" applyFill="1" applyBorder="1" applyAlignment="1" applyProtection="1">
      <alignment vertical="center"/>
      <protection locked="0"/>
    </xf>
    <xf numFmtId="165" fontId="23" fillId="33" borderId="14" xfId="44" applyNumberFormat="1" applyFont="1" applyFill="1" applyBorder="1" applyAlignment="1" applyProtection="1">
      <alignment vertical="center"/>
      <protection locked="0"/>
    </xf>
    <xf numFmtId="0" fontId="28" fillId="0" borderId="0" xfId="42" applyFont="1" applyAlignment="1">
      <alignment vertical="center"/>
    </xf>
    <xf numFmtId="165" fontId="24" fillId="33" borderId="0" xfId="44" applyNumberFormat="1" applyFont="1" applyFill="1" applyBorder="1" applyAlignment="1" applyProtection="1">
      <alignment vertical="top"/>
      <protection locked="0"/>
    </xf>
    <xf numFmtId="165" fontId="24" fillId="33" borderId="14" xfId="44" applyNumberFormat="1" applyFont="1" applyFill="1" applyBorder="1" applyAlignment="1" applyProtection="1">
      <alignment vertical="top"/>
      <protection locked="0"/>
    </xf>
    <xf numFmtId="165" fontId="24" fillId="0" borderId="0" xfId="44" applyNumberFormat="1" applyFont="1" applyFill="1" applyBorder="1" applyAlignment="1" applyProtection="1">
      <alignment vertical="top"/>
      <protection locked="0"/>
    </xf>
    <xf numFmtId="165" fontId="24" fillId="0" borderId="14" xfId="44" applyNumberFormat="1" applyFont="1" applyFill="1" applyBorder="1" applyAlignment="1" applyProtection="1">
      <alignment vertical="top"/>
      <protection locked="0"/>
    </xf>
    <xf numFmtId="165" fontId="23" fillId="0" borderId="0" xfId="44" applyNumberFormat="1" applyFont="1" applyFill="1" applyBorder="1" applyAlignment="1" applyProtection="1">
      <protection locked="0"/>
    </xf>
    <xf numFmtId="165" fontId="23" fillId="0" borderId="14" xfId="44" applyNumberFormat="1" applyFont="1" applyFill="1" applyBorder="1" applyAlignment="1" applyProtection="1">
      <protection locked="0"/>
    </xf>
    <xf numFmtId="165" fontId="23" fillId="0" borderId="0" xfId="44" applyNumberFormat="1" applyFont="1" applyFill="1" applyBorder="1" applyAlignment="1" applyProtection="1">
      <alignment vertical="top"/>
      <protection locked="0"/>
    </xf>
    <xf numFmtId="165" fontId="23" fillId="0" borderId="14" xfId="44" applyNumberFormat="1" applyFont="1" applyFill="1" applyBorder="1" applyAlignment="1" applyProtection="1">
      <alignment vertical="top"/>
      <protection locked="0"/>
    </xf>
    <xf numFmtId="165" fontId="23" fillId="33" borderId="0" xfId="44" applyNumberFormat="1" applyFont="1" applyFill="1" applyBorder="1" applyAlignment="1" applyProtection="1">
      <protection locked="0"/>
    </xf>
    <xf numFmtId="165" fontId="23" fillId="33" borderId="14" xfId="44" applyNumberFormat="1" applyFont="1" applyFill="1" applyBorder="1" applyAlignment="1" applyProtection="1">
      <protection locked="0"/>
    </xf>
    <xf numFmtId="0" fontId="19" fillId="0" borderId="13" xfId="42" applyFont="1" applyFill="1" applyBorder="1" applyAlignment="1">
      <alignment horizontal="justify" vertical="center" wrapText="1"/>
    </xf>
    <xf numFmtId="165" fontId="23" fillId="33" borderId="0" xfId="44" applyNumberFormat="1" applyFont="1" applyFill="1" applyBorder="1" applyAlignment="1" applyProtection="1">
      <alignment vertical="top"/>
      <protection locked="0"/>
    </xf>
    <xf numFmtId="165" fontId="23" fillId="33" borderId="14" xfId="44" applyNumberFormat="1" applyFont="1" applyFill="1" applyBorder="1" applyAlignment="1" applyProtection="1">
      <alignment vertical="top"/>
      <protection locked="0"/>
    </xf>
    <xf numFmtId="43" fontId="19" fillId="0" borderId="14" xfId="44" applyFont="1" applyBorder="1" applyAlignment="1">
      <alignment horizontal="justify" vertical="center" wrapText="1"/>
    </xf>
    <xf numFmtId="0" fontId="28" fillId="0" borderId="15" xfId="42" applyFont="1" applyBorder="1"/>
    <xf numFmtId="0" fontId="28" fillId="0" borderId="16" xfId="42" applyFont="1" applyBorder="1"/>
    <xf numFmtId="0" fontId="28" fillId="0" borderId="17" xfId="42" applyFont="1" applyBorder="1"/>
    <xf numFmtId="0" fontId="28" fillId="0" borderId="0" xfId="42" applyFont="1" applyBorder="1"/>
    <xf numFmtId="4" fontId="28" fillId="0" borderId="0" xfId="42" applyNumberFormat="1" applyFont="1" applyBorder="1"/>
    <xf numFmtId="4" fontId="28" fillId="0" borderId="0" xfId="42" applyNumberFormat="1" applyFont="1"/>
    <xf numFmtId="0" fontId="32" fillId="0" borderId="0" xfId="0" applyFont="1"/>
    <xf numFmtId="0" fontId="1" fillId="0" borderId="0" xfId="45"/>
    <xf numFmtId="43" fontId="0" fillId="0" borderId="0" xfId="46" applyFont="1"/>
    <xf numFmtId="0" fontId="1" fillId="0" borderId="0" xfId="45" applyBorder="1"/>
    <xf numFmtId="0" fontId="33" fillId="35" borderId="20" xfId="45" applyFont="1" applyFill="1" applyBorder="1" applyAlignment="1">
      <alignment horizontal="center" vertical="center"/>
    </xf>
    <xf numFmtId="0" fontId="34" fillId="36" borderId="10" xfId="45" applyFont="1" applyFill="1" applyBorder="1" applyAlignment="1">
      <alignment vertical="center"/>
    </xf>
    <xf numFmtId="0" fontId="34" fillId="36" borderId="11" xfId="45" applyFont="1" applyFill="1" applyBorder="1" applyAlignment="1">
      <alignment vertical="center"/>
    </xf>
    <xf numFmtId="4" fontId="34" fillId="36" borderId="11" xfId="45" applyNumberFormat="1" applyFont="1" applyFill="1" applyBorder="1" applyAlignment="1">
      <alignment horizontal="right" vertical="center"/>
    </xf>
    <xf numFmtId="4" fontId="34" fillId="36" borderId="12" xfId="45" applyNumberFormat="1" applyFont="1" applyFill="1" applyBorder="1" applyAlignment="1">
      <alignment horizontal="right" vertical="center"/>
    </xf>
    <xf numFmtId="43" fontId="0" fillId="0" borderId="0" xfId="46" applyFont="1" applyBorder="1"/>
    <xf numFmtId="4" fontId="19" fillId="0" borderId="0" xfId="46" applyNumberFormat="1" applyFont="1" applyFill="1" applyBorder="1" applyAlignment="1">
      <alignment horizontal="right" vertical="center"/>
    </xf>
    <xf numFmtId="4" fontId="19" fillId="0" borderId="14" xfId="46" applyNumberFormat="1" applyFont="1" applyFill="1" applyBorder="1" applyAlignment="1">
      <alignment horizontal="right" vertical="center"/>
    </xf>
    <xf numFmtId="43" fontId="19" fillId="0" borderId="13" xfId="46" applyFont="1" applyFill="1" applyBorder="1" applyAlignment="1">
      <alignment horizontal="justify" vertical="center"/>
    </xf>
    <xf numFmtId="4" fontId="26" fillId="0" borderId="0" xfId="46" applyNumberFormat="1" applyFont="1" applyFill="1" applyBorder="1" applyAlignment="1">
      <alignment horizontal="right" vertical="center"/>
    </xf>
    <xf numFmtId="43" fontId="19" fillId="0" borderId="0" xfId="46" applyFont="1" applyFill="1" applyBorder="1" applyAlignment="1">
      <alignment horizontal="justify" vertical="center"/>
    </xf>
    <xf numFmtId="43" fontId="0" fillId="34" borderId="0" xfId="46" applyFont="1" applyFill="1" applyBorder="1"/>
    <xf numFmtId="0" fontId="1" fillId="0" borderId="0" xfId="45" applyBorder="1" applyAlignment="1">
      <alignment wrapText="1"/>
    </xf>
    <xf numFmtId="4" fontId="1" fillId="0" borderId="0" xfId="45" applyNumberFormat="1" applyBorder="1"/>
    <xf numFmtId="0" fontId="1" fillId="37" borderId="0" xfId="45" applyFill="1" applyBorder="1"/>
    <xf numFmtId="0" fontId="31" fillId="0" borderId="0" xfId="45" applyFont="1" applyBorder="1" applyAlignment="1">
      <alignment horizontal="center" wrapText="1"/>
    </xf>
    <xf numFmtId="0" fontId="31" fillId="0" borderId="0" xfId="45" applyFont="1" applyBorder="1" applyAlignment="1">
      <alignment wrapText="1"/>
    </xf>
    <xf numFmtId="4" fontId="30" fillId="0" borderId="0" xfId="46" applyNumberFormat="1" applyFont="1" applyFill="1" applyBorder="1" applyAlignment="1">
      <alignment horizontal="right" vertical="center" wrapText="1"/>
    </xf>
    <xf numFmtId="0" fontId="31" fillId="0" borderId="0" xfId="45" applyFont="1" applyBorder="1"/>
    <xf numFmtId="43" fontId="19" fillId="0" borderId="13" xfId="46" applyFont="1" applyFill="1" applyBorder="1" applyAlignment="1">
      <alignment vertical="center"/>
    </xf>
    <xf numFmtId="43" fontId="19" fillId="0" borderId="0" xfId="46" applyFont="1" applyFill="1" applyBorder="1" applyAlignment="1">
      <alignment vertical="center"/>
    </xf>
    <xf numFmtId="4" fontId="30" fillId="0" borderId="0" xfId="46" applyNumberFormat="1" applyFont="1" applyFill="1" applyBorder="1" applyAlignment="1">
      <alignment horizontal="right" vertical="center"/>
    </xf>
    <xf numFmtId="43" fontId="1" fillId="0" borderId="0" xfId="45" applyNumberFormat="1" applyBorder="1"/>
    <xf numFmtId="165" fontId="1" fillId="0" borderId="0" xfId="45" applyNumberFormat="1" applyBorder="1"/>
    <xf numFmtId="166" fontId="1" fillId="38" borderId="0" xfId="45" applyNumberFormat="1" applyFill="1" applyBorder="1"/>
    <xf numFmtId="0" fontId="1" fillId="0" borderId="0" xfId="45" applyAlignment="1"/>
    <xf numFmtId="167" fontId="0" fillId="0" borderId="0" xfId="46" applyNumberFormat="1" applyFont="1"/>
    <xf numFmtId="43" fontId="1" fillId="0" borderId="0" xfId="45" applyNumberFormat="1"/>
    <xf numFmtId="43" fontId="1" fillId="0" borderId="0" xfId="47"/>
    <xf numFmtId="165" fontId="28" fillId="0" borderId="0" xfId="42" applyNumberFormat="1" applyFont="1"/>
    <xf numFmtId="4" fontId="1" fillId="0" borderId="0" xfId="45" applyNumberFormat="1"/>
    <xf numFmtId="0" fontId="0" fillId="34" borderId="0" xfId="45" applyFont="1" applyFill="1" applyAlignment="1"/>
    <xf numFmtId="0" fontId="1" fillId="34" borderId="0" xfId="45" applyFill="1" applyAlignment="1"/>
    <xf numFmtId="0" fontId="18" fillId="0" borderId="0" xfId="120"/>
    <xf numFmtId="0" fontId="38" fillId="0" borderId="10" xfId="121" applyFont="1" applyFill="1" applyBorder="1" applyAlignment="1">
      <alignment horizontal="center" vertical="center"/>
    </xf>
    <xf numFmtId="0" fontId="39" fillId="0" borderId="11" xfId="121" applyFont="1" applyFill="1" applyBorder="1" applyAlignment="1">
      <alignment horizontal="center" vertical="center"/>
    </xf>
    <xf numFmtId="0" fontId="39" fillId="0" borderId="12" xfId="121" applyFont="1" applyFill="1" applyBorder="1" applyAlignment="1">
      <alignment horizontal="center" vertical="center"/>
    </xf>
    <xf numFmtId="0" fontId="40" fillId="36" borderId="13" xfId="120" applyFont="1" applyFill="1" applyBorder="1" applyAlignment="1">
      <alignment horizontal="justify" vertical="center" wrapText="1"/>
    </xf>
    <xf numFmtId="4" fontId="40" fillId="36" borderId="0" xfId="120" applyNumberFormat="1" applyFont="1" applyFill="1" applyBorder="1" applyAlignment="1">
      <alignment horizontal="right" wrapText="1"/>
    </xf>
    <xf numFmtId="4" fontId="40" fillId="36" borderId="14" xfId="120" applyNumberFormat="1" applyFont="1" applyFill="1" applyBorder="1" applyAlignment="1">
      <alignment horizontal="right" wrapText="1"/>
    </xf>
    <xf numFmtId="0" fontId="31" fillId="0" borderId="0" xfId="120" applyFont="1" applyBorder="1"/>
    <xf numFmtId="0" fontId="40" fillId="36" borderId="13" xfId="120" applyFont="1" applyFill="1" applyBorder="1" applyAlignment="1">
      <alignment horizontal="justify" wrapText="1"/>
    </xf>
    <xf numFmtId="4" fontId="41" fillId="36" borderId="0" xfId="120" applyNumberFormat="1" applyFont="1" applyFill="1" applyBorder="1" applyAlignment="1">
      <alignment horizontal="right" wrapText="1"/>
    </xf>
    <xf numFmtId="4" fontId="41" fillId="36" borderId="14" xfId="120" applyNumberFormat="1" applyFont="1" applyFill="1" applyBorder="1" applyAlignment="1">
      <alignment horizontal="right" wrapText="1"/>
    </xf>
    <xf numFmtId="0" fontId="42" fillId="36" borderId="13" xfId="120" applyFont="1" applyFill="1" applyBorder="1" applyAlignment="1">
      <alignment horizontal="justify" vertical="center" wrapText="1"/>
    </xf>
    <xf numFmtId="4" fontId="22" fillId="33" borderId="0" xfId="122" applyNumberFormat="1" applyFont="1" applyFill="1" applyBorder="1" applyAlignment="1" applyProtection="1">
      <alignment horizontal="right" vertical="top" wrapText="1"/>
      <protection locked="0"/>
    </xf>
    <xf numFmtId="4" fontId="22" fillId="33" borderId="14" xfId="122" applyNumberFormat="1" applyFont="1" applyFill="1" applyBorder="1" applyAlignment="1" applyProtection="1">
      <alignment horizontal="right" vertical="top" wrapText="1"/>
      <protection locked="0"/>
    </xf>
    <xf numFmtId="0" fontId="41" fillId="36" borderId="13" xfId="120" applyFont="1" applyFill="1" applyBorder="1" applyAlignment="1">
      <alignment horizontal="justify" vertical="center" wrapText="1"/>
    </xf>
    <xf numFmtId="4" fontId="40" fillId="0" borderId="0" xfId="120" applyNumberFormat="1" applyFont="1" applyFill="1" applyBorder="1" applyAlignment="1">
      <alignment horizontal="right" vertical="center" wrapText="1"/>
    </xf>
    <xf numFmtId="0" fontId="18" fillId="0" borderId="15" xfId="120" applyBorder="1"/>
    <xf numFmtId="4" fontId="40" fillId="36" borderId="16" xfId="120" applyNumberFormat="1" applyFont="1" applyFill="1" applyBorder="1" applyAlignment="1">
      <alignment horizontal="right" vertical="center" wrapText="1"/>
    </xf>
    <xf numFmtId="4" fontId="40" fillId="36" borderId="17" xfId="120" applyNumberFormat="1" applyFont="1" applyFill="1" applyBorder="1" applyAlignment="1">
      <alignment horizontal="right" vertical="center" wrapText="1"/>
    </xf>
    <xf numFmtId="0" fontId="18" fillId="0" borderId="0" xfId="120" applyBorder="1"/>
    <xf numFmtId="43" fontId="0" fillId="0" borderId="0" xfId="122" applyFont="1" applyBorder="1"/>
    <xf numFmtId="43" fontId="0" fillId="0" borderId="0" xfId="122" applyFont="1"/>
    <xf numFmtId="43" fontId="1" fillId="0" borderId="0" xfId="47" applyBorder="1"/>
    <xf numFmtId="0" fontId="1" fillId="0" borderId="0" xfId="124"/>
    <xf numFmtId="0" fontId="23" fillId="33" borderId="0" xfId="124" applyNumberFormat="1" applyFont="1" applyFill="1" applyBorder="1" applyAlignment="1" applyProtection="1">
      <protection locked="0"/>
    </xf>
    <xf numFmtId="0" fontId="18" fillId="0" borderId="0" xfId="124" applyFont="1"/>
    <xf numFmtId="168" fontId="38" fillId="39" borderId="21" xfId="125" applyNumberFormat="1" applyFont="1" applyFill="1" applyBorder="1" applyAlignment="1">
      <alignment horizontal="center" vertical="center" wrapText="1"/>
    </xf>
    <xf numFmtId="0" fontId="24" fillId="33" borderId="0" xfId="124" applyFont="1" applyFill="1" applyAlignment="1">
      <alignment wrapText="1"/>
    </xf>
    <xf numFmtId="43" fontId="0" fillId="0" borderId="0" xfId="125" applyFont="1" applyAlignment="1">
      <alignment vertical="top"/>
    </xf>
    <xf numFmtId="0" fontId="24" fillId="33" borderId="0" xfId="124" applyFont="1" applyFill="1" applyBorder="1" applyAlignment="1">
      <alignment vertical="top"/>
    </xf>
    <xf numFmtId="0" fontId="24" fillId="33" borderId="0" xfId="124" applyFont="1" applyFill="1" applyBorder="1"/>
    <xf numFmtId="43" fontId="24" fillId="33" borderId="0" xfId="125" applyFont="1" applyFill="1" applyBorder="1"/>
    <xf numFmtId="0" fontId="19" fillId="33" borderId="0" xfId="124" applyFont="1" applyFill="1" applyBorder="1"/>
    <xf numFmtId="0" fontId="24" fillId="33" borderId="0" xfId="124" applyFont="1" applyFill="1" applyBorder="1" applyAlignment="1">
      <alignment vertical="center"/>
    </xf>
    <xf numFmtId="43" fontId="35" fillId="33" borderId="0" xfId="124" applyNumberFormat="1" applyFont="1" applyFill="1" applyBorder="1"/>
    <xf numFmtId="0" fontId="23" fillId="33" borderId="0" xfId="124" applyFont="1" applyFill="1" applyBorder="1" applyAlignment="1">
      <alignment horizontal="right" vertical="top"/>
    </xf>
    <xf numFmtId="0" fontId="24" fillId="33" borderId="0" xfId="124" applyFont="1" applyFill="1" applyBorder="1" applyAlignment="1">
      <alignment horizontal="right"/>
    </xf>
    <xf numFmtId="43" fontId="24" fillId="33" borderId="0" xfId="125" applyFont="1" applyFill="1" applyBorder="1" applyAlignment="1">
      <alignment vertical="top"/>
    </xf>
    <xf numFmtId="0" fontId="24" fillId="33" borderId="0" xfId="42" applyFont="1" applyFill="1" applyBorder="1" applyAlignment="1" applyProtection="1">
      <alignment horizontal="left" vertical="top" wrapText="1"/>
    </xf>
    <xf numFmtId="0" fontId="23" fillId="33" borderId="0" xfId="42" applyFont="1" applyFill="1" applyBorder="1" applyAlignment="1" applyProtection="1">
      <alignment horizontal="left" vertical="top" wrapText="1"/>
    </xf>
    <xf numFmtId="0" fontId="24" fillId="33" borderId="0" xfId="42" applyFont="1" applyFill="1" applyBorder="1" applyAlignment="1" applyProtection="1">
      <alignment horizontal="left" vertical="center" wrapText="1"/>
    </xf>
    <xf numFmtId="0" fontId="19" fillId="0" borderId="13" xfId="42" applyFont="1" applyBorder="1" applyAlignment="1">
      <alignment horizontal="justify" vertical="center" wrapText="1"/>
    </xf>
    <xf numFmtId="0" fontId="19" fillId="0" borderId="0" xfId="42" applyFont="1" applyBorder="1" applyAlignment="1">
      <alignment horizontal="justify" vertical="center" wrapText="1"/>
    </xf>
    <xf numFmtId="165" fontId="1" fillId="0" borderId="0" xfId="124" applyNumberFormat="1"/>
    <xf numFmtId="0" fontId="32" fillId="0" borderId="22" xfId="0" applyFont="1" applyBorder="1"/>
    <xf numFmtId="0" fontId="32" fillId="0" borderId="23" xfId="0" applyFont="1" applyBorder="1"/>
    <xf numFmtId="0" fontId="32" fillId="0" borderId="24" xfId="0" applyFont="1" applyBorder="1"/>
    <xf numFmtId="4" fontId="1" fillId="0" borderId="25" xfId="45" applyNumberFormat="1" applyBorder="1"/>
    <xf numFmtId="4" fontId="26" fillId="0" borderId="14" xfId="46" applyNumberFormat="1" applyFont="1" applyFill="1" applyBorder="1" applyAlignment="1">
      <alignment horizontal="right" vertical="center"/>
    </xf>
    <xf numFmtId="4" fontId="30" fillId="0" borderId="14" xfId="46" applyNumberFormat="1" applyFont="1" applyFill="1" applyBorder="1" applyAlignment="1">
      <alignment horizontal="right" vertical="center" wrapText="1"/>
    </xf>
    <xf numFmtId="4" fontId="30" fillId="0" borderId="14" xfId="46" applyNumberFormat="1" applyFont="1" applyFill="1" applyBorder="1" applyAlignment="1">
      <alignment horizontal="right" vertical="center"/>
    </xf>
    <xf numFmtId="3" fontId="23" fillId="33" borderId="0" xfId="42" applyNumberFormat="1" applyFont="1" applyFill="1" applyBorder="1" applyAlignment="1" applyProtection="1">
      <alignment vertical="top"/>
    </xf>
    <xf numFmtId="0" fontId="19" fillId="33" borderId="0" xfId="42" applyFont="1" applyFill="1" applyBorder="1" applyAlignment="1" applyProtection="1">
      <alignment vertical="top"/>
    </xf>
    <xf numFmtId="4" fontId="30" fillId="0" borderId="14" xfId="120" applyNumberFormat="1" applyFont="1" applyFill="1" applyBorder="1" applyAlignment="1">
      <alignment horizontal="right" vertical="center"/>
    </xf>
    <xf numFmtId="4" fontId="26" fillId="0" borderId="14" xfId="120" applyNumberFormat="1" applyFont="1" applyFill="1" applyBorder="1" applyAlignment="1">
      <alignment horizontal="right" vertical="center"/>
    </xf>
    <xf numFmtId="4" fontId="30" fillId="0" borderId="14" xfId="120" applyNumberFormat="1" applyFont="1" applyFill="1" applyBorder="1" applyAlignment="1">
      <alignment horizontal="right" vertical="center" wrapText="1"/>
    </xf>
    <xf numFmtId="0" fontId="0" fillId="0" borderId="0" xfId="45" applyFont="1" applyAlignment="1">
      <alignment horizontal="center"/>
    </xf>
    <xf numFmtId="0" fontId="1" fillId="0" borderId="10" xfId="45" applyBorder="1"/>
    <xf numFmtId="0" fontId="1" fillId="0" borderId="12" xfId="45" applyBorder="1"/>
    <xf numFmtId="0" fontId="32" fillId="0" borderId="13" xfId="0" applyFont="1" applyBorder="1"/>
    <xf numFmtId="0" fontId="1" fillId="0" borderId="14" xfId="45" applyBorder="1"/>
    <xf numFmtId="43" fontId="1" fillId="0" borderId="14" xfId="45" applyNumberFormat="1" applyBorder="1"/>
    <xf numFmtId="4" fontId="1" fillId="0" borderId="14" xfId="45" applyNumberFormat="1" applyBorder="1"/>
    <xf numFmtId="0" fontId="1" fillId="0" borderId="13" xfId="45" applyBorder="1"/>
    <xf numFmtId="43" fontId="1" fillId="0" borderId="26" xfId="47" applyBorder="1"/>
    <xf numFmtId="0" fontId="1" fillId="0" borderId="15" xfId="45" applyBorder="1"/>
    <xf numFmtId="0" fontId="1" fillId="0" borderId="17" xfId="45" applyBorder="1"/>
    <xf numFmtId="0" fontId="19" fillId="0" borderId="0" xfId="0" applyFont="1"/>
    <xf numFmtId="0" fontId="19" fillId="0" borderId="0" xfId="0" applyFont="1" applyFill="1"/>
    <xf numFmtId="0" fontId="26" fillId="0" borderId="0" xfId="0" applyFont="1"/>
    <xf numFmtId="0" fontId="51" fillId="0" borderId="0" xfId="0" applyFont="1" applyAlignment="1">
      <alignment vertical="center"/>
    </xf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22" xfId="0" applyFont="1" applyBorder="1"/>
    <xf numFmtId="170" fontId="19" fillId="0" borderId="22" xfId="47" applyNumberFormat="1" applyFont="1" applyFill="1" applyBorder="1"/>
    <xf numFmtId="0" fontId="26" fillId="0" borderId="13" xfId="0" applyFont="1" applyBorder="1"/>
    <xf numFmtId="0" fontId="19" fillId="0" borderId="0" xfId="0" applyFont="1" applyBorder="1"/>
    <xf numFmtId="0" fontId="19" fillId="0" borderId="14" xfId="0" applyFont="1" applyBorder="1"/>
    <xf numFmtId="0" fontId="19" fillId="0" borderId="13" xfId="0" applyFont="1" applyBorder="1"/>
    <xf numFmtId="0" fontId="19" fillId="0" borderId="23" xfId="0" applyFont="1" applyBorder="1"/>
    <xf numFmtId="43" fontId="19" fillId="0" borderId="23" xfId="47" applyFont="1" applyFill="1" applyBorder="1"/>
    <xf numFmtId="0" fontId="26" fillId="0" borderId="0" xfId="0" applyFont="1" applyBorder="1"/>
    <xf numFmtId="0" fontId="19" fillId="0" borderId="23" xfId="0" applyFont="1" applyFill="1" applyBorder="1"/>
    <xf numFmtId="43" fontId="19" fillId="0" borderId="0" xfId="47" applyFont="1"/>
    <xf numFmtId="0" fontId="44" fillId="0" borderId="23" xfId="0" applyFont="1" applyBorder="1"/>
    <xf numFmtId="43" fontId="19" fillId="0" borderId="23" xfId="47" applyFont="1" applyBorder="1"/>
    <xf numFmtId="43" fontId="19" fillId="0" borderId="0" xfId="0" applyNumberFormat="1" applyFont="1" applyFill="1"/>
    <xf numFmtId="43" fontId="19" fillId="0" borderId="0" xfId="0" applyNumberFormat="1" applyFont="1"/>
    <xf numFmtId="0" fontId="30" fillId="0" borderId="0" xfId="0" applyFont="1" applyBorder="1"/>
    <xf numFmtId="43" fontId="26" fillId="0" borderId="23" xfId="47" applyFont="1" applyFill="1" applyBorder="1"/>
    <xf numFmtId="43" fontId="26" fillId="0" borderId="23" xfId="47" applyFont="1" applyBorder="1"/>
    <xf numFmtId="171" fontId="19" fillId="0" borderId="0" xfId="0" applyNumberFormat="1" applyFont="1"/>
    <xf numFmtId="43" fontId="19" fillId="0" borderId="0" xfId="47" applyFont="1" applyFill="1"/>
    <xf numFmtId="170" fontId="19" fillId="0" borderId="23" xfId="47" applyNumberFormat="1" applyFont="1" applyBorder="1"/>
    <xf numFmtId="172" fontId="26" fillId="0" borderId="23" xfId="47" applyNumberFormat="1" applyFont="1" applyFill="1" applyBorder="1"/>
    <xf numFmtId="0" fontId="33" fillId="41" borderId="13" xfId="0" applyFont="1" applyFill="1" applyBorder="1"/>
    <xf numFmtId="0" fontId="27" fillId="41" borderId="0" xfId="0" applyFont="1" applyFill="1" applyBorder="1"/>
    <xf numFmtId="0" fontId="27" fillId="41" borderId="14" xfId="0" applyFont="1" applyFill="1" applyBorder="1"/>
    <xf numFmtId="0" fontId="27" fillId="41" borderId="13" xfId="0" applyFont="1" applyFill="1" applyBorder="1"/>
    <xf numFmtId="0" fontId="27" fillId="41" borderId="23" xfId="0" applyFont="1" applyFill="1" applyBorder="1"/>
    <xf numFmtId="172" fontId="33" fillId="41" borderId="23" xfId="47" applyNumberFormat="1" applyFont="1" applyFill="1" applyBorder="1"/>
    <xf numFmtId="39" fontId="52" fillId="0" borderId="0" xfId="0" applyNumberFormat="1" applyFont="1" applyAlignment="1">
      <alignment horizontal="right" vertical="top" wrapText="1"/>
    </xf>
    <xf numFmtId="173" fontId="19" fillId="0" borderId="0" xfId="0" applyNumberFormat="1" applyFont="1" applyFill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24" xfId="0" applyFont="1" applyBorder="1"/>
    <xf numFmtId="43" fontId="19" fillId="0" borderId="24" xfId="47" applyFont="1" applyFill="1" applyBorder="1"/>
    <xf numFmtId="43" fontId="19" fillId="0" borderId="24" xfId="47" applyFont="1" applyBorder="1"/>
    <xf numFmtId="43" fontId="19" fillId="0" borderId="16" xfId="47" applyFont="1" applyFill="1" applyBorder="1"/>
    <xf numFmtId="174" fontId="19" fillId="0" borderId="0" xfId="0" applyNumberFormat="1" applyFont="1"/>
    <xf numFmtId="0" fontId="1" fillId="0" borderId="0" xfId="126"/>
    <xf numFmtId="0" fontId="19" fillId="33" borderId="0" xfId="126" applyFont="1" applyFill="1"/>
    <xf numFmtId="0" fontId="19" fillId="33" borderId="0" xfId="126" applyFont="1" applyFill="1" applyBorder="1"/>
    <xf numFmtId="0" fontId="55" fillId="33" borderId="0" xfId="126" applyFont="1" applyFill="1" applyBorder="1"/>
    <xf numFmtId="0" fontId="33" fillId="33" borderId="0" xfId="126" applyFont="1" applyFill="1" applyBorder="1"/>
    <xf numFmtId="0" fontId="23" fillId="33" borderId="10" xfId="43" applyNumberFormat="1" applyFont="1" applyFill="1" applyBorder="1" applyAlignment="1">
      <alignment vertical="center"/>
    </xf>
    <xf numFmtId="0" fontId="23" fillId="33" borderId="11" xfId="43" applyNumberFormat="1" applyFont="1" applyFill="1" applyBorder="1" applyAlignment="1">
      <alignment vertical="center"/>
    </xf>
    <xf numFmtId="0" fontId="23" fillId="33" borderId="22" xfId="43" applyNumberFormat="1" applyFont="1" applyFill="1" applyBorder="1" applyAlignment="1">
      <alignment vertical="center"/>
    </xf>
    <xf numFmtId="0" fontId="23" fillId="33" borderId="12" xfId="43" applyNumberFormat="1" applyFont="1" applyFill="1" applyBorder="1" applyAlignment="1">
      <alignment vertical="center"/>
    </xf>
    <xf numFmtId="0" fontId="1" fillId="0" borderId="0" xfId="126" applyBorder="1"/>
    <xf numFmtId="3" fontId="26" fillId="33" borderId="23" xfId="126" applyNumberFormat="1" applyFont="1" applyFill="1" applyBorder="1" applyAlignment="1">
      <alignment vertical="top"/>
    </xf>
    <xf numFmtId="3" fontId="26" fillId="33" borderId="0" xfId="126" applyNumberFormat="1" applyFont="1" applyFill="1" applyBorder="1" applyAlignment="1">
      <alignment vertical="top"/>
    </xf>
    <xf numFmtId="0" fontId="26" fillId="33" borderId="14" xfId="126" applyFont="1" applyFill="1" applyBorder="1" applyAlignment="1">
      <alignment vertical="top"/>
    </xf>
    <xf numFmtId="0" fontId="1" fillId="0" borderId="13" xfId="126" applyBorder="1"/>
    <xf numFmtId="0" fontId="26" fillId="33" borderId="0" xfId="126" applyFont="1" applyFill="1" applyBorder="1" applyAlignment="1">
      <alignment vertical="top"/>
    </xf>
    <xf numFmtId="0" fontId="30" fillId="33" borderId="13" xfId="126" applyFont="1" applyFill="1" applyBorder="1" applyAlignment="1">
      <alignment vertical="top"/>
    </xf>
    <xf numFmtId="4" fontId="26" fillId="33" borderId="23" xfId="127" applyNumberFormat="1" applyFont="1" applyFill="1" applyBorder="1" applyAlignment="1">
      <alignment vertical="top"/>
    </xf>
    <xf numFmtId="4" fontId="26" fillId="33" borderId="0" xfId="127" applyNumberFormat="1" applyFont="1" applyFill="1" applyBorder="1" applyAlignment="1">
      <alignment vertical="top"/>
    </xf>
    <xf numFmtId="0" fontId="30" fillId="33" borderId="14" xfId="126" applyFont="1" applyFill="1" applyBorder="1" applyAlignment="1">
      <alignment vertical="top"/>
    </xf>
    <xf numFmtId="0" fontId="19" fillId="33" borderId="13" xfId="126" applyFont="1" applyFill="1" applyBorder="1" applyAlignment="1">
      <alignment vertical="top"/>
    </xf>
    <xf numFmtId="0" fontId="19" fillId="33" borderId="0" xfId="126" applyFont="1" applyFill="1" applyBorder="1" applyAlignment="1">
      <alignment vertical="top"/>
    </xf>
    <xf numFmtId="4" fontId="19" fillId="33" borderId="23" xfId="126" applyNumberFormat="1" applyFont="1" applyFill="1" applyBorder="1" applyAlignment="1">
      <alignment vertical="top"/>
    </xf>
    <xf numFmtId="4" fontId="19" fillId="33" borderId="0" xfId="126" applyNumberFormat="1" applyFont="1" applyFill="1" applyBorder="1" applyAlignment="1">
      <alignment vertical="top"/>
    </xf>
    <xf numFmtId="0" fontId="19" fillId="33" borderId="14" xfId="126" applyFont="1" applyFill="1" applyBorder="1" applyAlignment="1">
      <alignment vertical="top"/>
    </xf>
    <xf numFmtId="4" fontId="24" fillId="33" borderId="23" xfId="127" applyNumberFormat="1" applyFont="1" applyFill="1" applyBorder="1" applyAlignment="1" applyProtection="1">
      <alignment vertical="top"/>
      <protection locked="0"/>
    </xf>
    <xf numFmtId="4" fontId="24" fillId="33" borderId="23" xfId="127" applyNumberFormat="1" applyFont="1" applyFill="1" applyBorder="1" applyAlignment="1">
      <alignment vertical="top"/>
    </xf>
    <xf numFmtId="4" fontId="24" fillId="33" borderId="0" xfId="127" applyNumberFormat="1" applyFont="1" applyFill="1" applyBorder="1" applyAlignment="1">
      <alignment vertical="top"/>
    </xf>
    <xf numFmtId="0" fontId="19" fillId="33" borderId="0" xfId="126" applyFont="1" applyFill="1" applyBorder="1" applyAlignment="1">
      <alignment horizontal="left" vertical="top"/>
    </xf>
    <xf numFmtId="4" fontId="19" fillId="33" borderId="23" xfId="127" applyNumberFormat="1" applyFont="1" applyFill="1" applyBorder="1" applyAlignment="1">
      <alignment vertical="top"/>
    </xf>
    <xf numFmtId="4" fontId="19" fillId="33" borderId="0" xfId="127" applyNumberFormat="1" applyFont="1" applyFill="1" applyBorder="1" applyAlignment="1">
      <alignment vertical="top"/>
    </xf>
    <xf numFmtId="0" fontId="26" fillId="33" borderId="13" xfId="126" applyFont="1" applyFill="1" applyBorder="1" applyAlignment="1">
      <alignment vertical="top"/>
    </xf>
    <xf numFmtId="0" fontId="19" fillId="33" borderId="15" xfId="126" applyFont="1" applyFill="1" applyBorder="1" applyAlignment="1">
      <alignment vertical="top"/>
    </xf>
    <xf numFmtId="0" fontId="19" fillId="33" borderId="16" xfId="126" applyFont="1" applyFill="1" applyBorder="1" applyAlignment="1">
      <alignment vertical="top"/>
    </xf>
    <xf numFmtId="0" fontId="19" fillId="33" borderId="24" xfId="126" applyFont="1" applyFill="1" applyBorder="1" applyAlignment="1">
      <alignment vertical="top"/>
    </xf>
    <xf numFmtId="0" fontId="19" fillId="33" borderId="17" xfId="126" applyFont="1" applyFill="1" applyBorder="1" applyAlignment="1">
      <alignment vertical="top"/>
    </xf>
    <xf numFmtId="0" fontId="19" fillId="33" borderId="0" xfId="126" applyFont="1" applyFill="1" applyAlignment="1"/>
    <xf numFmtId="0" fontId="19" fillId="33" borderId="0" xfId="126" applyFont="1" applyFill="1" applyAlignment="1">
      <alignment horizontal="left"/>
    </xf>
    <xf numFmtId="0" fontId="19" fillId="33" borderId="0" xfId="126" applyFont="1" applyFill="1" applyAlignment="1">
      <alignment vertical="center"/>
    </xf>
    <xf numFmtId="0" fontId="24" fillId="33" borderId="0" xfId="126" applyFont="1" applyFill="1" applyBorder="1" applyAlignment="1">
      <alignment vertical="top"/>
    </xf>
    <xf numFmtId="0" fontId="24" fillId="33" borderId="0" xfId="126" applyFont="1" applyFill="1" applyBorder="1"/>
    <xf numFmtId="43" fontId="24" fillId="33" borderId="0" xfId="127" applyFont="1" applyFill="1" applyBorder="1"/>
    <xf numFmtId="4" fontId="24" fillId="33" borderId="0" xfId="126" applyNumberFormat="1" applyFont="1" applyFill="1" applyBorder="1" applyAlignment="1">
      <alignment vertical="center"/>
    </xf>
    <xf numFmtId="0" fontId="19" fillId="33" borderId="0" xfId="126" applyFont="1" applyFill="1" applyBorder="1" applyAlignment="1"/>
    <xf numFmtId="0" fontId="23" fillId="33" borderId="0" xfId="126" applyFont="1" applyFill="1" applyBorder="1" applyAlignment="1">
      <alignment vertical="top"/>
    </xf>
    <xf numFmtId="0" fontId="24" fillId="33" borderId="0" xfId="126" applyFont="1" applyFill="1" applyBorder="1" applyAlignment="1">
      <alignment vertical="top" wrapText="1"/>
    </xf>
    <xf numFmtId="0" fontId="19" fillId="33" borderId="0" xfId="126" applyFont="1" applyFill="1" applyBorder="1" applyAlignment="1">
      <alignment horizontal="center"/>
    </xf>
    <xf numFmtId="0" fontId="41" fillId="40" borderId="22" xfId="126" applyFont="1" applyFill="1" applyBorder="1" applyAlignment="1">
      <alignment horizontal="center" vertical="center" wrapText="1"/>
    </xf>
    <xf numFmtId="0" fontId="41" fillId="40" borderId="22" xfId="121" applyFont="1" applyFill="1" applyBorder="1" applyAlignment="1">
      <alignment horizontal="center" vertical="center" wrapText="1"/>
    </xf>
    <xf numFmtId="0" fontId="41" fillId="40" borderId="0" xfId="121" applyFont="1" applyFill="1" applyBorder="1" applyAlignment="1">
      <alignment horizontal="center" vertical="center" wrapText="1"/>
    </xf>
    <xf numFmtId="0" fontId="41" fillId="40" borderId="14" xfId="121" applyFont="1" applyFill="1" applyBorder="1" applyAlignment="1">
      <alignment horizontal="center" vertical="center" wrapText="1"/>
    </xf>
    <xf numFmtId="0" fontId="41" fillId="40" borderId="23" xfId="126" applyFont="1" applyFill="1" applyBorder="1" applyAlignment="1">
      <alignment horizontal="center" vertical="center" wrapText="1"/>
    </xf>
    <xf numFmtId="0" fontId="41" fillId="40" borderId="23" xfId="121" applyFont="1" applyFill="1" applyBorder="1" applyAlignment="1">
      <alignment horizontal="center" vertical="center" wrapText="1"/>
    </xf>
    <xf numFmtId="165" fontId="24" fillId="33" borderId="0" xfId="124" applyNumberFormat="1" applyFont="1" applyFill="1" applyBorder="1" applyAlignment="1">
      <alignment vertical="center"/>
    </xf>
    <xf numFmtId="0" fontId="32" fillId="0" borderId="10" xfId="0" applyFont="1" applyBorder="1"/>
    <xf numFmtId="4" fontId="1" fillId="0" borderId="12" xfId="45" applyNumberFormat="1" applyBorder="1"/>
    <xf numFmtId="0" fontId="32" fillId="0" borderId="15" xfId="0" applyFont="1" applyBorder="1"/>
    <xf numFmtId="4" fontId="1" fillId="0" borderId="17" xfId="45" applyNumberFormat="1" applyBorder="1"/>
    <xf numFmtId="0" fontId="0" fillId="34" borderId="0" xfId="45" applyFont="1" applyFill="1" applyBorder="1"/>
    <xf numFmtId="4" fontId="1" fillId="34" borderId="0" xfId="45" applyNumberFormat="1" applyFill="1" applyBorder="1"/>
    <xf numFmtId="4" fontId="26" fillId="33" borderId="14" xfId="127" applyNumberFormat="1" applyFont="1" applyFill="1" applyBorder="1" applyAlignment="1">
      <alignment vertical="top"/>
    </xf>
    <xf numFmtId="0" fontId="19" fillId="33" borderId="23" xfId="126" applyFont="1" applyFill="1" applyBorder="1" applyAlignment="1">
      <alignment vertical="top"/>
    </xf>
    <xf numFmtId="43" fontId="19" fillId="33" borderId="0" xfId="47" applyFont="1" applyFill="1" applyBorder="1" applyAlignment="1">
      <alignment vertical="top"/>
    </xf>
    <xf numFmtId="4" fontId="30" fillId="33" borderId="23" xfId="126" applyNumberFormat="1" applyFont="1" applyFill="1" applyBorder="1" applyAlignment="1">
      <alignment vertical="top"/>
    </xf>
    <xf numFmtId="0" fontId="30" fillId="33" borderId="0" xfId="126" applyFont="1" applyFill="1" applyBorder="1" applyAlignment="1">
      <alignment vertical="top"/>
    </xf>
    <xf numFmtId="0" fontId="26" fillId="33" borderId="23" xfId="126" applyFont="1" applyFill="1" applyBorder="1" applyAlignment="1">
      <alignment vertical="top"/>
    </xf>
    <xf numFmtId="0" fontId="23" fillId="33" borderId="0" xfId="43" applyNumberFormat="1" applyFont="1" applyFill="1" applyBorder="1" applyAlignment="1">
      <alignment vertical="center"/>
    </xf>
    <xf numFmtId="0" fontId="23" fillId="33" borderId="23" xfId="43" applyNumberFormat="1" applyFont="1" applyFill="1" applyBorder="1" applyAlignment="1">
      <alignment vertical="center"/>
    </xf>
    <xf numFmtId="0" fontId="41" fillId="0" borderId="0" xfId="12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126" applyNumberFormat="1"/>
    <xf numFmtId="0" fontId="23" fillId="0" borderId="11" xfId="42" applyFont="1" applyFill="1" applyBorder="1" applyAlignment="1" applyProtection="1">
      <alignment horizontal="center" wrapText="1"/>
    </xf>
    <xf numFmtId="0" fontId="23" fillId="0" borderId="12" xfId="42" applyFont="1" applyFill="1" applyBorder="1" applyAlignment="1" applyProtection="1">
      <alignment horizontal="center" wrapText="1"/>
    </xf>
    <xf numFmtId="0" fontId="23" fillId="0" borderId="0" xfId="42" applyFont="1" applyFill="1" applyBorder="1" applyAlignment="1" applyProtection="1">
      <alignment horizontal="center" wrapText="1"/>
    </xf>
    <xf numFmtId="0" fontId="23" fillId="0" borderId="14" xfId="42" applyFont="1" applyFill="1" applyBorder="1" applyAlignment="1" applyProtection="1">
      <alignment horizontal="center" wrapText="1"/>
    </xf>
    <xf numFmtId="4" fontId="24" fillId="33" borderId="0" xfId="0" applyNumberFormat="1" applyFont="1" applyFill="1" applyBorder="1" applyAlignment="1" applyProtection="1">
      <alignment vertical="top"/>
      <protection locked="0"/>
    </xf>
    <xf numFmtId="4" fontId="24" fillId="33" borderId="0" xfId="0" applyNumberFormat="1" applyFont="1" applyFill="1" applyBorder="1" applyAlignment="1" applyProtection="1">
      <alignment vertical="center"/>
      <protection locked="0"/>
    </xf>
    <xf numFmtId="4" fontId="24" fillId="33" borderId="14" xfId="0" applyNumberFormat="1" applyFont="1" applyFill="1" applyBorder="1" applyAlignment="1" applyProtection="1">
      <alignment vertical="top"/>
      <protection locked="0"/>
    </xf>
    <xf numFmtId="4" fontId="24" fillId="33" borderId="14" xfId="0" applyNumberFormat="1" applyFont="1" applyFill="1" applyBorder="1" applyAlignment="1" applyProtection="1">
      <alignment vertical="center"/>
      <protection locked="0"/>
    </xf>
    <xf numFmtId="4" fontId="24" fillId="0" borderId="14" xfId="0" applyNumberFormat="1" applyFont="1" applyFill="1" applyBorder="1" applyAlignment="1" applyProtection="1">
      <alignment vertical="top"/>
      <protection locked="0"/>
    </xf>
    <xf numFmtId="39" fontId="56" fillId="0" borderId="14" xfId="0" applyNumberFormat="1" applyFont="1" applyBorder="1" applyAlignment="1">
      <alignment horizontal="right" vertical="top" wrapText="1"/>
    </xf>
    <xf numFmtId="4" fontId="23" fillId="33" borderId="23" xfId="127" applyNumberFormat="1" applyFont="1" applyFill="1" applyBorder="1" applyAlignment="1" applyProtection="1">
      <alignment vertical="top"/>
      <protection locked="0"/>
    </xf>
    <xf numFmtId="0" fontId="33" fillId="35" borderId="19" xfId="45" applyFont="1" applyFill="1" applyBorder="1" applyAlignment="1">
      <alignment horizontal="center" vertical="center"/>
    </xf>
    <xf numFmtId="43" fontId="26" fillId="0" borderId="0" xfId="46" applyFont="1" applyFill="1" applyBorder="1" applyAlignment="1">
      <alignment horizontal="justify" vertical="center"/>
    </xf>
    <xf numFmtId="43" fontId="19" fillId="42" borderId="0" xfId="47" applyFont="1" applyFill="1"/>
    <xf numFmtId="0" fontId="19" fillId="42" borderId="0" xfId="0" applyFont="1" applyFill="1"/>
    <xf numFmtId="0" fontId="45" fillId="33" borderId="10" xfId="124" applyFont="1" applyFill="1" applyBorder="1" applyAlignment="1">
      <alignment horizontal="left" vertical="top"/>
    </xf>
    <xf numFmtId="0" fontId="46" fillId="33" borderId="12" xfId="124" applyFont="1" applyFill="1" applyBorder="1" applyAlignment="1">
      <alignment vertical="top" wrapText="1"/>
    </xf>
    <xf numFmtId="0" fontId="46" fillId="33" borderId="22" xfId="124" applyFont="1" applyFill="1" applyBorder="1" applyAlignment="1">
      <alignment vertical="top"/>
    </xf>
    <xf numFmtId="169" fontId="47" fillId="33" borderId="22" xfId="125" applyNumberFormat="1" applyFont="1" applyFill="1" applyBorder="1" applyAlignment="1" applyProtection="1">
      <alignment vertical="top"/>
      <protection locked="0"/>
    </xf>
    <xf numFmtId="0" fontId="47" fillId="33" borderId="22" xfId="124" applyFont="1" applyFill="1" applyBorder="1" applyAlignment="1" applyProtection="1">
      <alignment vertical="top"/>
      <protection locked="0"/>
    </xf>
    <xf numFmtId="0" fontId="48" fillId="33" borderId="22" xfId="124" applyFont="1" applyFill="1" applyBorder="1" applyAlignment="1" applyProtection="1">
      <alignment vertical="top"/>
      <protection locked="0"/>
    </xf>
    <xf numFmtId="0" fontId="45" fillId="33" borderId="22" xfId="124" applyFont="1" applyFill="1" applyBorder="1" applyAlignment="1" applyProtection="1">
      <alignment horizontal="left" vertical="top"/>
      <protection locked="0"/>
    </xf>
    <xf numFmtId="165" fontId="39" fillId="33" borderId="23" xfId="125" applyNumberFormat="1" applyFont="1" applyFill="1" applyBorder="1" applyAlignment="1">
      <alignment horizontal="right" vertical="top"/>
    </xf>
    <xf numFmtId="165" fontId="39" fillId="33" borderId="23" xfId="125" applyNumberFormat="1" applyFont="1" applyFill="1" applyBorder="1" applyAlignment="1" applyProtection="1">
      <alignment horizontal="right" vertical="top"/>
      <protection locked="0"/>
    </xf>
    <xf numFmtId="165" fontId="39" fillId="33" borderId="23" xfId="125" applyNumberFormat="1" applyFont="1" applyFill="1" applyBorder="1" applyAlignment="1" applyProtection="1">
      <alignment horizontal="right" vertical="top"/>
    </xf>
    <xf numFmtId="0" fontId="39" fillId="0" borderId="13" xfId="124" applyFont="1" applyFill="1" applyBorder="1" applyAlignment="1">
      <alignment horizontal="left" vertical="top" wrapText="1"/>
    </xf>
    <xf numFmtId="0" fontId="46" fillId="0" borderId="14" xfId="124" applyFont="1" applyFill="1" applyBorder="1" applyAlignment="1">
      <alignment vertical="top"/>
    </xf>
    <xf numFmtId="165" fontId="48" fillId="0" borderId="23" xfId="125" applyNumberFormat="1" applyFont="1" applyFill="1" applyBorder="1" applyAlignment="1">
      <alignment horizontal="right" vertical="top"/>
    </xf>
    <xf numFmtId="165" fontId="39" fillId="0" borderId="23" xfId="125" applyNumberFormat="1" applyFont="1" applyFill="1" applyBorder="1" applyAlignment="1">
      <alignment horizontal="right" vertical="top"/>
    </xf>
    <xf numFmtId="165" fontId="48" fillId="0" borderId="23" xfId="125" applyNumberFormat="1" applyFont="1" applyFill="1" applyBorder="1" applyAlignment="1" applyProtection="1">
      <alignment horizontal="right" vertical="top"/>
      <protection locked="0"/>
    </xf>
    <xf numFmtId="165" fontId="48" fillId="0" borderId="23" xfId="125" applyNumberFormat="1" applyFont="1" applyFill="1" applyBorder="1" applyAlignment="1" applyProtection="1">
      <alignment horizontal="right" vertical="top"/>
    </xf>
    <xf numFmtId="165" fontId="18" fillId="0" borderId="23" xfId="125" applyNumberFormat="1" applyFont="1" applyBorder="1"/>
    <xf numFmtId="0" fontId="46" fillId="0" borderId="13" xfId="124" applyFont="1" applyFill="1" applyBorder="1" applyAlignment="1">
      <alignment vertical="top"/>
    </xf>
    <xf numFmtId="0" fontId="47" fillId="0" borderId="14" xfId="124" applyFont="1" applyFill="1" applyBorder="1" applyAlignment="1">
      <alignment vertical="top"/>
    </xf>
    <xf numFmtId="165" fontId="39" fillId="0" borderId="24" xfId="125" applyNumberFormat="1" applyFont="1" applyFill="1" applyBorder="1" applyAlignment="1">
      <alignment horizontal="right" vertical="top"/>
    </xf>
    <xf numFmtId="43" fontId="30" fillId="33" borderId="0" xfId="47" applyFont="1" applyFill="1" applyBorder="1" applyAlignment="1">
      <alignment vertical="top"/>
    </xf>
    <xf numFmtId="43" fontId="26" fillId="33" borderId="0" xfId="47" applyFont="1" applyFill="1" applyBorder="1" applyAlignment="1">
      <alignment vertical="top"/>
    </xf>
    <xf numFmtId="4" fontId="22" fillId="0" borderId="14" xfId="122" applyNumberFormat="1" applyFont="1" applyFill="1" applyBorder="1" applyAlignment="1" applyProtection="1">
      <alignment horizontal="right" vertical="top" wrapText="1"/>
      <protection locked="0"/>
    </xf>
    <xf numFmtId="4" fontId="1" fillId="43" borderId="25" xfId="45" applyNumberFormat="1" applyFill="1" applyBorder="1"/>
    <xf numFmtId="43" fontId="0" fillId="0" borderId="0" xfId="46" applyFont="1" applyFill="1" applyBorder="1"/>
    <xf numFmtId="0" fontId="1" fillId="0" borderId="0" xfId="45" applyFill="1" applyBorder="1"/>
    <xf numFmtId="43" fontId="1" fillId="0" borderId="0" xfId="46" applyFont="1" applyFill="1" applyBorder="1"/>
    <xf numFmtId="43" fontId="35" fillId="0" borderId="0" xfId="46" applyFont="1" applyFill="1" applyBorder="1" applyAlignment="1" applyProtection="1">
      <alignment vertical="top"/>
      <protection locked="0"/>
    </xf>
    <xf numFmtId="0" fontId="23" fillId="0" borderId="10" xfId="42" applyFont="1" applyFill="1" applyBorder="1" applyAlignment="1" applyProtection="1">
      <alignment horizontal="left" indent="1"/>
    </xf>
    <xf numFmtId="0" fontId="23" fillId="0" borderId="11" xfId="42" applyFont="1" applyFill="1" applyBorder="1" applyAlignment="1" applyProtection="1">
      <alignment horizontal="left" indent="1"/>
    </xf>
    <xf numFmtId="0" fontId="23" fillId="0" borderId="12" xfId="42" applyFont="1" applyFill="1" applyBorder="1" applyAlignment="1" applyProtection="1">
      <alignment horizontal="left" indent="1"/>
    </xf>
    <xf numFmtId="0" fontId="19" fillId="0" borderId="0" xfId="42" applyFont="1" applyBorder="1" applyAlignment="1">
      <alignment horizontal="left" vertical="center" wrapText="1" indent="1"/>
    </xf>
    <xf numFmtId="0" fontId="19" fillId="0" borderId="14" xfId="42" applyFont="1" applyBorder="1" applyAlignment="1">
      <alignment horizontal="left" vertical="center" wrapText="1" indent="1"/>
    </xf>
    <xf numFmtId="165" fontId="23" fillId="33" borderId="0" xfId="44" applyNumberFormat="1" applyFont="1" applyFill="1" applyBorder="1" applyAlignment="1" applyProtection="1">
      <alignment horizontal="left" vertical="center" indent="1"/>
      <protection locked="0"/>
    </xf>
    <xf numFmtId="165" fontId="23" fillId="33" borderId="14" xfId="44" applyNumberFormat="1" applyFont="1" applyFill="1" applyBorder="1" applyAlignment="1" applyProtection="1">
      <alignment horizontal="left" vertical="center" indent="1"/>
      <protection locked="0"/>
    </xf>
    <xf numFmtId="0" fontId="19" fillId="0" borderId="13" xfId="42" applyFont="1" applyBorder="1" applyAlignment="1">
      <alignment horizontal="left" vertical="center" wrapText="1" indent="1"/>
    </xf>
    <xf numFmtId="165" fontId="24" fillId="33" borderId="0" xfId="44" applyNumberFormat="1" applyFont="1" applyFill="1" applyBorder="1" applyAlignment="1" applyProtection="1">
      <alignment horizontal="left" vertical="top" indent="1"/>
      <protection locked="0"/>
    </xf>
    <xf numFmtId="165" fontId="24" fillId="33" borderId="14" xfId="44" applyNumberFormat="1" applyFont="1" applyFill="1" applyBorder="1" applyAlignment="1" applyProtection="1">
      <alignment horizontal="left" vertical="top" indent="1"/>
      <protection locked="0"/>
    </xf>
    <xf numFmtId="165" fontId="23" fillId="0" borderId="0" xfId="44" applyNumberFormat="1" applyFont="1" applyFill="1" applyBorder="1" applyAlignment="1" applyProtection="1">
      <alignment horizontal="left" indent="1"/>
      <protection locked="0"/>
    </xf>
    <xf numFmtId="165" fontId="23" fillId="0" borderId="14" xfId="44" applyNumberFormat="1" applyFont="1" applyFill="1" applyBorder="1" applyAlignment="1" applyProtection="1">
      <alignment horizontal="left" indent="1"/>
      <protection locked="0"/>
    </xf>
    <xf numFmtId="165" fontId="24" fillId="0" borderId="0" xfId="44" applyNumberFormat="1" applyFont="1" applyFill="1" applyBorder="1" applyAlignment="1" applyProtection="1">
      <alignment horizontal="left" vertical="top" indent="1"/>
      <protection locked="0"/>
    </xf>
    <xf numFmtId="165" fontId="24" fillId="0" borderId="14" xfId="44" applyNumberFormat="1" applyFont="1" applyFill="1" applyBorder="1" applyAlignment="1" applyProtection="1">
      <alignment horizontal="left" vertical="top" indent="1"/>
      <protection locked="0"/>
    </xf>
    <xf numFmtId="165" fontId="23" fillId="0" borderId="0" xfId="44" applyNumberFormat="1" applyFont="1" applyFill="1" applyBorder="1" applyAlignment="1" applyProtection="1">
      <alignment horizontal="left" vertical="top" indent="1"/>
      <protection locked="0"/>
    </xf>
    <xf numFmtId="165" fontId="23" fillId="0" borderId="14" xfId="44" applyNumberFormat="1" applyFont="1" applyFill="1" applyBorder="1" applyAlignment="1" applyProtection="1">
      <alignment horizontal="left" vertical="top" indent="1"/>
      <protection locked="0"/>
    </xf>
    <xf numFmtId="165" fontId="23" fillId="33" borderId="0" xfId="44" applyNumberFormat="1" applyFont="1" applyFill="1" applyBorder="1" applyAlignment="1" applyProtection="1">
      <alignment horizontal="left" indent="1"/>
      <protection locked="0"/>
    </xf>
    <xf numFmtId="165" fontId="23" fillId="33" borderId="14" xfId="44" applyNumberFormat="1" applyFont="1" applyFill="1" applyBorder="1" applyAlignment="1" applyProtection="1">
      <alignment horizontal="left" indent="1"/>
      <protection locked="0"/>
    </xf>
    <xf numFmtId="0" fontId="19" fillId="0" borderId="13" xfId="42" applyFont="1" applyFill="1" applyBorder="1" applyAlignment="1">
      <alignment horizontal="left" vertical="center" wrapText="1" indent="1"/>
    </xf>
    <xf numFmtId="165" fontId="23" fillId="33" borderId="0" xfId="44" applyNumberFormat="1" applyFont="1" applyFill="1" applyBorder="1" applyAlignment="1" applyProtection="1">
      <alignment horizontal="left" vertical="top" indent="1"/>
      <protection locked="0"/>
    </xf>
    <xf numFmtId="165" fontId="23" fillId="33" borderId="14" xfId="44" applyNumberFormat="1" applyFont="1" applyFill="1" applyBorder="1" applyAlignment="1" applyProtection="1">
      <alignment horizontal="left" vertical="top" indent="1"/>
      <protection locked="0"/>
    </xf>
    <xf numFmtId="43" fontId="19" fillId="0" borderId="14" xfId="44" applyFont="1" applyBorder="1" applyAlignment="1">
      <alignment horizontal="left" vertical="center" wrapText="1" indent="1"/>
    </xf>
    <xf numFmtId="0" fontId="28" fillId="0" borderId="15" xfId="42" applyFont="1" applyBorder="1" applyAlignment="1">
      <alignment horizontal="left" indent="1"/>
    </xf>
    <xf numFmtId="0" fontId="28" fillId="0" borderId="16" xfId="42" applyFont="1" applyBorder="1" applyAlignment="1">
      <alignment horizontal="left" indent="1"/>
    </xf>
    <xf numFmtId="0" fontId="28" fillId="0" borderId="17" xfId="42" applyFont="1" applyBorder="1" applyAlignment="1">
      <alignment horizontal="left" indent="1"/>
    </xf>
    <xf numFmtId="165" fontId="39" fillId="0" borderId="23" xfId="125" applyNumberFormat="1" applyFont="1" applyFill="1" applyBorder="1" applyAlignment="1" applyProtection="1">
      <alignment horizontal="right" vertical="top"/>
      <protection locked="0"/>
    </xf>
    <xf numFmtId="4" fontId="22" fillId="0" borderId="0" xfId="122" applyNumberFormat="1" applyFont="1" applyFill="1" applyBorder="1" applyAlignment="1" applyProtection="1">
      <alignment horizontal="right" vertical="top" wrapText="1"/>
      <protection locked="0"/>
    </xf>
    <xf numFmtId="43" fontId="22" fillId="0" borderId="14" xfId="123" applyFont="1" applyFill="1" applyBorder="1" applyAlignment="1" applyProtection="1">
      <alignment horizontal="right" vertical="top" wrapText="1"/>
      <protection locked="0"/>
    </xf>
    <xf numFmtId="0" fontId="41" fillId="0" borderId="0" xfId="120" applyFont="1" applyFill="1" applyBorder="1" applyAlignment="1">
      <alignment horizontal="justify" vertical="center" wrapText="1"/>
    </xf>
    <xf numFmtId="0" fontId="41" fillId="0" borderId="14" xfId="120" applyFont="1" applyFill="1" applyBorder="1" applyAlignment="1">
      <alignment horizontal="justify" vertical="center" wrapText="1"/>
    </xf>
    <xf numFmtId="4" fontId="40" fillId="0" borderId="14" xfId="120" applyNumberFormat="1" applyFont="1" applyFill="1" applyBorder="1" applyAlignment="1">
      <alignment horizontal="right" vertical="center" wrapText="1"/>
    </xf>
    <xf numFmtId="4" fontId="40" fillId="0" borderId="0" xfId="120" applyNumberFormat="1" applyFont="1" applyFill="1" applyBorder="1" applyAlignment="1">
      <alignment horizontal="right" wrapText="1"/>
    </xf>
    <xf numFmtId="4" fontId="40" fillId="0" borderId="14" xfId="120" applyNumberFormat="1" applyFont="1" applyFill="1" applyBorder="1" applyAlignment="1">
      <alignment horizontal="right" wrapText="1"/>
    </xf>
    <xf numFmtId="4" fontId="43" fillId="0" borderId="0" xfId="120" applyNumberFormat="1" applyFont="1" applyFill="1" applyBorder="1" applyAlignment="1" applyProtection="1">
      <alignment horizontal="right" vertical="top"/>
    </xf>
    <xf numFmtId="4" fontId="43" fillId="0" borderId="14" xfId="120" applyNumberFormat="1" applyFont="1" applyFill="1" applyBorder="1" applyAlignment="1" applyProtection="1">
      <alignment horizontal="right" vertical="top"/>
    </xf>
    <xf numFmtId="0" fontId="23" fillId="33" borderId="13" xfId="42" applyFont="1" applyFill="1" applyBorder="1" applyAlignment="1" applyProtection="1">
      <alignment horizontal="left" vertical="top" wrapText="1"/>
    </xf>
    <xf numFmtId="0" fontId="23" fillId="33" borderId="0" xfId="42" applyFont="1" applyFill="1" applyBorder="1" applyAlignment="1" applyProtection="1">
      <alignment horizontal="left" vertical="top" wrapText="1"/>
    </xf>
    <xf numFmtId="0" fontId="20" fillId="40" borderId="10" xfId="42" applyNumberFormat="1" applyFont="1" applyFill="1" applyBorder="1" applyAlignment="1" applyProtection="1">
      <alignment horizontal="center" vertical="center"/>
      <protection locked="0"/>
    </xf>
    <xf numFmtId="0" fontId="20" fillId="40" borderId="11" xfId="42" applyNumberFormat="1" applyFont="1" applyFill="1" applyBorder="1" applyAlignment="1" applyProtection="1">
      <alignment horizontal="center" vertical="center"/>
      <protection locked="0"/>
    </xf>
    <xf numFmtId="0" fontId="20" fillId="40" borderId="12" xfId="42" applyNumberFormat="1" applyFont="1" applyFill="1" applyBorder="1" applyAlignment="1" applyProtection="1">
      <alignment horizontal="center" vertical="center"/>
      <protection locked="0"/>
    </xf>
    <xf numFmtId="0" fontId="20" fillId="40" borderId="13" xfId="42" applyFont="1" applyFill="1" applyBorder="1" applyAlignment="1" applyProtection="1">
      <alignment horizontal="center" vertical="center"/>
    </xf>
    <xf numFmtId="0" fontId="20" fillId="40" borderId="0" xfId="42" applyFont="1" applyFill="1" applyBorder="1" applyAlignment="1" applyProtection="1">
      <alignment horizontal="center" vertical="center"/>
    </xf>
    <xf numFmtId="0" fontId="20" fillId="40" borderId="14" xfId="42" applyFont="1" applyFill="1" applyBorder="1" applyAlignment="1" applyProtection="1">
      <alignment horizontal="center" vertical="center"/>
    </xf>
    <xf numFmtId="0" fontId="20" fillId="40" borderId="15" xfId="42" applyFont="1" applyFill="1" applyBorder="1" applyAlignment="1" applyProtection="1">
      <alignment horizontal="center" vertical="center"/>
    </xf>
    <xf numFmtId="0" fontId="20" fillId="40" borderId="16" xfId="42" applyFont="1" applyFill="1" applyBorder="1" applyAlignment="1" applyProtection="1">
      <alignment horizontal="center" vertical="center"/>
    </xf>
    <xf numFmtId="0" fontId="20" fillId="40" borderId="17" xfId="42" applyFont="1" applyFill="1" applyBorder="1" applyAlignment="1" applyProtection="1">
      <alignment horizontal="center" vertical="center"/>
    </xf>
    <xf numFmtId="0" fontId="24" fillId="33" borderId="13" xfId="42" applyFont="1" applyFill="1" applyBorder="1" applyAlignment="1" applyProtection="1">
      <alignment horizontal="left" vertical="top" wrapText="1"/>
    </xf>
    <xf numFmtId="0" fontId="24" fillId="33" borderId="0" xfId="42" applyFont="1" applyFill="1" applyBorder="1" applyAlignment="1" applyProtection="1">
      <alignment horizontal="left" vertical="top" wrapText="1"/>
    </xf>
    <xf numFmtId="0" fontId="24" fillId="33" borderId="13" xfId="42" applyFont="1" applyFill="1" applyBorder="1" applyAlignment="1" applyProtection="1">
      <alignment horizontal="left" vertical="center" wrapText="1"/>
    </xf>
    <xf numFmtId="0" fontId="24" fillId="33" borderId="0" xfId="42" applyFont="1" applyFill="1" applyBorder="1" applyAlignment="1" applyProtection="1">
      <alignment horizontal="left" vertical="center" wrapText="1"/>
    </xf>
    <xf numFmtId="0" fontId="23" fillId="33" borderId="13" xfId="42" applyFont="1" applyFill="1" applyBorder="1" applyAlignment="1" applyProtection="1">
      <alignment horizontal="left" vertical="center" wrapText="1"/>
    </xf>
    <xf numFmtId="0" fontId="23" fillId="33" borderId="0" xfId="42" applyFont="1" applyFill="1" applyBorder="1" applyAlignment="1" applyProtection="1">
      <alignment horizontal="left" vertical="center" wrapText="1"/>
    </xf>
    <xf numFmtId="0" fontId="19" fillId="0" borderId="0" xfId="42" applyFont="1" applyBorder="1" applyAlignment="1">
      <alignment horizontal="left" vertical="center" wrapText="1" indent="1"/>
    </xf>
    <xf numFmtId="0" fontId="23" fillId="40" borderId="10" xfId="42" applyNumberFormat="1" applyFont="1" applyFill="1" applyBorder="1" applyAlignment="1" applyProtection="1">
      <alignment horizontal="center" wrapText="1"/>
      <protection locked="0"/>
    </xf>
    <xf numFmtId="0" fontId="23" fillId="40" borderId="11" xfId="42" applyNumberFormat="1" applyFont="1" applyFill="1" applyBorder="1" applyAlignment="1" applyProtection="1">
      <alignment horizontal="center" wrapText="1"/>
      <protection locked="0"/>
    </xf>
    <xf numFmtId="0" fontId="23" fillId="40" borderId="12" xfId="42" applyNumberFormat="1" applyFont="1" applyFill="1" applyBorder="1" applyAlignment="1" applyProtection="1">
      <alignment horizontal="center" wrapText="1"/>
      <protection locked="0"/>
    </xf>
    <xf numFmtId="0" fontId="23" fillId="40" borderId="13" xfId="42" applyFont="1" applyFill="1" applyBorder="1" applyAlignment="1" applyProtection="1">
      <alignment horizontal="center" wrapText="1"/>
    </xf>
    <xf numFmtId="0" fontId="23" fillId="40" borderId="0" xfId="42" applyFont="1" applyFill="1" applyBorder="1" applyAlignment="1" applyProtection="1">
      <alignment horizontal="center" wrapText="1"/>
    </xf>
    <xf numFmtId="0" fontId="23" fillId="40" borderId="14" xfId="42" applyFont="1" applyFill="1" applyBorder="1" applyAlignment="1" applyProtection="1">
      <alignment horizontal="center" wrapText="1"/>
    </xf>
    <xf numFmtId="0" fontId="23" fillId="40" borderId="15" xfId="42" applyFont="1" applyFill="1" applyBorder="1" applyAlignment="1" applyProtection="1">
      <alignment horizontal="center" wrapText="1"/>
    </xf>
    <xf numFmtId="0" fontId="23" fillId="40" borderId="16" xfId="42" applyFont="1" applyFill="1" applyBorder="1" applyAlignment="1" applyProtection="1">
      <alignment horizontal="center" wrapText="1"/>
    </xf>
    <xf numFmtId="0" fontId="23" fillId="40" borderId="17" xfId="42" applyFont="1" applyFill="1" applyBorder="1" applyAlignment="1" applyProtection="1">
      <alignment horizontal="center" wrapText="1"/>
    </xf>
    <xf numFmtId="0" fontId="26" fillId="0" borderId="13" xfId="42" applyFont="1" applyBorder="1" applyAlignment="1">
      <alignment horizontal="left" vertical="center" wrapText="1" indent="1"/>
    </xf>
    <xf numFmtId="0" fontId="26" fillId="0" borderId="0" xfId="42" applyFont="1" applyBorder="1" applyAlignment="1">
      <alignment horizontal="left" vertical="center" wrapText="1" indent="1"/>
    </xf>
    <xf numFmtId="0" fontId="26" fillId="0" borderId="13" xfId="42" applyFont="1" applyBorder="1" applyAlignment="1">
      <alignment horizontal="left" wrapText="1" indent="1"/>
    </xf>
    <xf numFmtId="0" fontId="26" fillId="0" borderId="0" xfId="42" applyFont="1" applyBorder="1" applyAlignment="1">
      <alignment horizontal="left" wrapText="1" indent="1"/>
    </xf>
    <xf numFmtId="0" fontId="30" fillId="0" borderId="13" xfId="42" applyFont="1" applyBorder="1" applyAlignment="1">
      <alignment horizontal="left" vertical="center" wrapText="1" indent="1"/>
    </xf>
    <xf numFmtId="0" fontId="30" fillId="0" borderId="0" xfId="42" applyFont="1" applyBorder="1" applyAlignment="1">
      <alignment horizontal="left" vertical="center" wrapText="1" indent="1"/>
    </xf>
    <xf numFmtId="0" fontId="19" fillId="0" borderId="0" xfId="42" applyFont="1" applyFill="1" applyBorder="1" applyAlignment="1">
      <alignment horizontal="left" vertical="center" wrapText="1" indent="1"/>
    </xf>
    <xf numFmtId="0" fontId="26" fillId="0" borderId="13" xfId="42" applyFont="1" applyFill="1" applyBorder="1" applyAlignment="1">
      <alignment horizontal="left" wrapText="1" indent="1"/>
    </xf>
    <xf numFmtId="0" fontId="26" fillId="0" borderId="0" xfId="42" applyFont="1" applyFill="1" applyBorder="1" applyAlignment="1">
      <alignment horizontal="left" wrapText="1" indent="1"/>
    </xf>
    <xf numFmtId="0" fontId="19" fillId="0" borderId="13" xfId="42" applyFont="1" applyBorder="1" applyAlignment="1">
      <alignment horizontal="left" vertical="center" wrapText="1" indent="1"/>
    </xf>
    <xf numFmtId="0" fontId="47" fillId="0" borderId="13" xfId="124" applyFont="1" applyFill="1" applyBorder="1" applyAlignment="1">
      <alignment horizontal="left" vertical="top" wrapText="1"/>
    </xf>
    <xf numFmtId="0" fontId="47" fillId="0" borderId="14" xfId="124" applyFont="1" applyFill="1" applyBorder="1" applyAlignment="1">
      <alignment horizontal="left" vertical="top" wrapText="1"/>
    </xf>
    <xf numFmtId="0" fontId="20" fillId="40" borderId="10" xfId="124" applyNumberFormat="1" applyFont="1" applyFill="1" applyBorder="1" applyAlignment="1" applyProtection="1">
      <alignment horizontal="center" vertical="center"/>
      <protection locked="0"/>
    </xf>
    <xf numFmtId="0" fontId="20" fillId="40" borderId="11" xfId="124" applyNumberFormat="1" applyFont="1" applyFill="1" applyBorder="1" applyAlignment="1" applyProtection="1">
      <alignment horizontal="center" vertical="center"/>
      <protection locked="0"/>
    </xf>
    <xf numFmtId="0" fontId="20" fillId="40" borderId="12" xfId="124" applyNumberFormat="1" applyFont="1" applyFill="1" applyBorder="1" applyAlignment="1" applyProtection="1">
      <alignment horizontal="center" vertical="center"/>
      <protection locked="0"/>
    </xf>
    <xf numFmtId="0" fontId="20" fillId="40" borderId="13" xfId="124" applyNumberFormat="1" applyFont="1" applyFill="1" applyBorder="1" applyAlignment="1" applyProtection="1">
      <alignment horizontal="center" vertical="center"/>
      <protection locked="0"/>
    </xf>
    <xf numFmtId="0" fontId="20" fillId="40" borderId="0" xfId="124" applyNumberFormat="1" applyFont="1" applyFill="1" applyBorder="1" applyAlignment="1" applyProtection="1">
      <alignment horizontal="center" vertical="center"/>
      <protection locked="0"/>
    </xf>
    <xf numFmtId="0" fontId="20" fillId="40" borderId="14" xfId="124" applyNumberFormat="1" applyFont="1" applyFill="1" applyBorder="1" applyAlignment="1" applyProtection="1">
      <alignment horizontal="center" vertical="center"/>
      <protection locked="0"/>
    </xf>
    <xf numFmtId="0" fontId="20" fillId="40" borderId="15" xfId="124" applyNumberFormat="1" applyFont="1" applyFill="1" applyBorder="1" applyAlignment="1" applyProtection="1">
      <alignment horizontal="center" vertical="center"/>
      <protection locked="0"/>
    </xf>
    <xf numFmtId="0" fontId="20" fillId="40" borderId="16" xfId="124" applyNumberFormat="1" applyFont="1" applyFill="1" applyBorder="1" applyAlignment="1" applyProtection="1">
      <alignment horizontal="center" vertical="center"/>
      <protection locked="0"/>
    </xf>
    <xf numFmtId="0" fontId="20" fillId="40" borderId="17" xfId="124" applyNumberFormat="1" applyFont="1" applyFill="1" applyBorder="1" applyAlignment="1" applyProtection="1">
      <alignment horizontal="center" vertical="center"/>
      <protection locked="0"/>
    </xf>
    <xf numFmtId="0" fontId="38" fillId="39" borderId="18" xfId="121" applyFont="1" applyFill="1" applyBorder="1" applyAlignment="1">
      <alignment horizontal="center" vertical="center"/>
    </xf>
    <xf numFmtId="0" fontId="38" fillId="39" borderId="20" xfId="121" applyFont="1" applyFill="1" applyBorder="1" applyAlignment="1">
      <alignment horizontal="center" vertical="center"/>
    </xf>
    <xf numFmtId="0" fontId="46" fillId="33" borderId="13" xfId="124" applyFont="1" applyFill="1" applyBorder="1" applyAlignment="1">
      <alignment horizontal="left" vertical="top"/>
    </xf>
    <xf numFmtId="0" fontId="46" fillId="33" borderId="14" xfId="124" applyFont="1" applyFill="1" applyBorder="1" applyAlignment="1">
      <alignment horizontal="left" vertical="top"/>
    </xf>
    <xf numFmtId="0" fontId="39" fillId="0" borderId="13" xfId="124" applyFont="1" applyFill="1" applyBorder="1" applyAlignment="1">
      <alignment horizontal="left" vertical="top" wrapText="1"/>
    </xf>
    <xf numFmtId="0" fontId="39" fillId="0" borderId="14" xfId="124" applyFont="1" applyFill="1" applyBorder="1" applyAlignment="1">
      <alignment horizontal="left" vertical="top" wrapText="1"/>
    </xf>
    <xf numFmtId="0" fontId="46" fillId="0" borderId="13" xfId="124" applyFont="1" applyFill="1" applyBorder="1" applyAlignment="1">
      <alignment horizontal="left" vertical="top"/>
    </xf>
    <xf numFmtId="0" fontId="46" fillId="0" borderId="14" xfId="124" applyFont="1" applyFill="1" applyBorder="1" applyAlignment="1">
      <alignment horizontal="left" vertical="top"/>
    </xf>
    <xf numFmtId="0" fontId="24" fillId="33" borderId="0" xfId="124" applyFont="1" applyFill="1" applyBorder="1" applyAlignment="1" applyProtection="1">
      <alignment horizontal="center" vertical="top" wrapText="1"/>
      <protection locked="0"/>
    </xf>
    <xf numFmtId="0" fontId="46" fillId="0" borderId="15" xfId="124" applyFont="1" applyFill="1" applyBorder="1" applyAlignment="1">
      <alignment horizontal="left" vertical="top"/>
    </xf>
    <xf numFmtId="0" fontId="46" fillId="0" borderId="17" xfId="124" applyFont="1" applyFill="1" applyBorder="1" applyAlignment="1">
      <alignment horizontal="left" vertical="top"/>
    </xf>
    <xf numFmtId="0" fontId="24" fillId="33" borderId="0" xfId="124" applyFont="1" applyFill="1" applyBorder="1" applyAlignment="1">
      <alignment horizontal="left" vertical="top"/>
    </xf>
    <xf numFmtId="0" fontId="24" fillId="33" borderId="16" xfId="124" applyFont="1" applyFill="1" applyBorder="1" applyAlignment="1" applyProtection="1">
      <alignment horizontal="center"/>
      <protection locked="0"/>
    </xf>
    <xf numFmtId="0" fontId="24" fillId="33" borderId="16" xfId="124" applyFont="1" applyFill="1" applyBorder="1" applyAlignment="1" applyProtection="1">
      <alignment horizontal="center" vertical="center"/>
      <protection locked="0"/>
    </xf>
    <xf numFmtId="0" fontId="19" fillId="33" borderId="11" xfId="124" applyFont="1" applyFill="1" applyBorder="1" applyAlignment="1" applyProtection="1">
      <alignment horizontal="center"/>
      <protection locked="0"/>
    </xf>
    <xf numFmtId="0" fontId="20" fillId="40" borderId="13" xfId="42" applyNumberFormat="1" applyFont="1" applyFill="1" applyBorder="1" applyAlignment="1" applyProtection="1">
      <alignment horizontal="center" vertical="center"/>
      <protection locked="0"/>
    </xf>
    <xf numFmtId="0" fontId="20" fillId="40" borderId="0" xfId="42" applyNumberFormat="1" applyFont="1" applyFill="1" applyBorder="1" applyAlignment="1" applyProtection="1">
      <alignment horizontal="center" vertical="center"/>
      <protection locked="0"/>
    </xf>
    <xf numFmtId="0" fontId="20" fillId="40" borderId="14" xfId="42" applyNumberFormat="1" applyFont="1" applyFill="1" applyBorder="1" applyAlignment="1" applyProtection="1">
      <alignment horizontal="center" vertical="center"/>
      <protection locked="0"/>
    </xf>
    <xf numFmtId="0" fontId="20" fillId="40" borderId="15" xfId="42" applyNumberFormat="1" applyFont="1" applyFill="1" applyBorder="1" applyAlignment="1" applyProtection="1">
      <alignment horizontal="center" vertical="center"/>
      <protection locked="0"/>
    </xf>
    <xf numFmtId="0" fontId="20" fillId="40" borderId="16" xfId="42" applyNumberFormat="1" applyFont="1" applyFill="1" applyBorder="1" applyAlignment="1" applyProtection="1">
      <alignment horizontal="center" vertical="center"/>
      <protection locked="0"/>
    </xf>
    <xf numFmtId="0" fontId="20" fillId="40" borderId="17" xfId="42" applyNumberFormat="1" applyFont="1" applyFill="1" applyBorder="1" applyAlignment="1" applyProtection="1">
      <alignment horizontal="center" vertical="center"/>
      <protection locked="0"/>
    </xf>
    <xf numFmtId="43" fontId="30" fillId="0" borderId="13" xfId="46" applyFont="1" applyFill="1" applyBorder="1" applyAlignment="1">
      <alignment horizontal="justify" vertical="center" wrapText="1"/>
    </xf>
    <xf numFmtId="43" fontId="30" fillId="0" borderId="0" xfId="46" applyFont="1" applyFill="1" applyBorder="1" applyAlignment="1">
      <alignment horizontal="justify" vertical="center" wrapText="1"/>
    </xf>
    <xf numFmtId="0" fontId="19" fillId="36" borderId="15" xfId="45" applyFont="1" applyFill="1" applyBorder="1" applyAlignment="1">
      <alignment horizontal="justify" vertical="center"/>
    </xf>
    <xf numFmtId="0" fontId="19" fillId="36" borderId="16" xfId="45" applyFont="1" applyFill="1" applyBorder="1" applyAlignment="1">
      <alignment horizontal="justify" vertical="center"/>
    </xf>
    <xf numFmtId="0" fontId="19" fillId="36" borderId="17" xfId="45" applyFont="1" applyFill="1" applyBorder="1" applyAlignment="1">
      <alignment horizontal="justify" vertical="center"/>
    </xf>
    <xf numFmtId="43" fontId="26" fillId="0" borderId="13" xfId="46" applyFont="1" applyFill="1" applyBorder="1" applyAlignment="1">
      <alignment horizontal="justify" vertical="center"/>
    </xf>
    <xf numFmtId="43" fontId="26" fillId="0" borderId="0" xfId="46" applyFont="1" applyFill="1" applyBorder="1" applyAlignment="1">
      <alignment horizontal="justify" vertical="center"/>
    </xf>
    <xf numFmtId="43" fontId="30" fillId="0" borderId="13" xfId="46" applyFont="1" applyFill="1" applyBorder="1" applyAlignment="1">
      <alignment horizontal="justify" vertical="center"/>
    </xf>
    <xf numFmtId="43" fontId="30" fillId="0" borderId="0" xfId="46" applyFont="1" applyFill="1" applyBorder="1" applyAlignment="1">
      <alignment horizontal="justify" vertical="center"/>
    </xf>
    <xf numFmtId="0" fontId="26" fillId="40" borderId="10" xfId="45" applyFont="1" applyFill="1" applyBorder="1" applyAlignment="1">
      <alignment horizontal="center" vertical="center"/>
    </xf>
    <xf numFmtId="0" fontId="26" fillId="40" borderId="11" xfId="45" applyFont="1" applyFill="1" applyBorder="1" applyAlignment="1">
      <alignment horizontal="center" vertical="center"/>
    </xf>
    <xf numFmtId="0" fontId="26" fillId="40" borderId="12" xfId="45" applyFont="1" applyFill="1" applyBorder="1" applyAlignment="1">
      <alignment horizontal="center" vertical="center"/>
    </xf>
    <xf numFmtId="0" fontId="26" fillId="40" borderId="13" xfId="45" applyFont="1" applyFill="1" applyBorder="1" applyAlignment="1">
      <alignment horizontal="center" vertical="center"/>
    </xf>
    <xf numFmtId="0" fontId="26" fillId="40" borderId="0" xfId="45" applyFont="1" applyFill="1" applyBorder="1" applyAlignment="1">
      <alignment horizontal="center" vertical="center"/>
    </xf>
    <xf numFmtId="0" fontId="26" fillId="40" borderId="14" xfId="45" applyFont="1" applyFill="1" applyBorder="1" applyAlignment="1">
      <alignment horizontal="center" vertical="center"/>
    </xf>
    <xf numFmtId="0" fontId="26" fillId="40" borderId="15" xfId="45" applyFont="1" applyFill="1" applyBorder="1" applyAlignment="1">
      <alignment horizontal="center" vertical="center"/>
    </xf>
    <xf numFmtId="0" fontId="26" fillId="40" borderId="16" xfId="45" applyFont="1" applyFill="1" applyBorder="1" applyAlignment="1">
      <alignment horizontal="center" vertical="center"/>
    </xf>
    <xf numFmtId="0" fontId="26" fillId="40" borderId="17" xfId="45" applyFont="1" applyFill="1" applyBorder="1" applyAlignment="1">
      <alignment horizontal="center" vertical="center"/>
    </xf>
    <xf numFmtId="0" fontId="33" fillId="35" borderId="18" xfId="45" applyFont="1" applyFill="1" applyBorder="1" applyAlignment="1">
      <alignment horizontal="center" vertical="center"/>
    </xf>
    <xf numFmtId="0" fontId="33" fillId="35" borderId="19" xfId="45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24" fillId="33" borderId="0" xfId="126" applyFont="1" applyFill="1" applyBorder="1" applyAlignment="1">
      <alignment horizontal="left" vertical="top" wrapText="1"/>
    </xf>
    <xf numFmtId="0" fontId="24" fillId="33" borderId="16" xfId="126" applyFont="1" applyFill="1" applyBorder="1" applyAlignment="1" applyProtection="1">
      <alignment horizontal="center" vertical="top"/>
      <protection locked="0"/>
    </xf>
    <xf numFmtId="0" fontId="19" fillId="33" borderId="16" xfId="126" applyFont="1" applyFill="1" applyBorder="1" applyAlignment="1" applyProtection="1">
      <alignment horizontal="center"/>
      <protection locked="0"/>
    </xf>
    <xf numFmtId="0" fontId="19" fillId="33" borderId="0" xfId="126" applyFont="1" applyFill="1" applyBorder="1" applyAlignment="1">
      <alignment horizontal="left" vertical="top"/>
    </xf>
    <xf numFmtId="0" fontId="23" fillId="33" borderId="0" xfId="126" applyFont="1" applyFill="1" applyBorder="1" applyAlignment="1">
      <alignment horizontal="left" vertical="top" wrapText="1"/>
    </xf>
    <xf numFmtId="0" fontId="19" fillId="33" borderId="11" xfId="126" applyFont="1" applyFill="1" applyBorder="1" applyAlignment="1" applyProtection="1">
      <alignment horizontal="center"/>
      <protection locked="0"/>
    </xf>
    <xf numFmtId="0" fontId="24" fillId="33" borderId="0" xfId="126" applyFont="1" applyFill="1" applyBorder="1" applyAlignment="1" applyProtection="1">
      <alignment horizontal="center" vertical="top" wrapText="1"/>
      <protection locked="0"/>
    </xf>
    <xf numFmtId="0" fontId="26" fillId="33" borderId="0" xfId="126" applyFont="1" applyFill="1" applyBorder="1" applyAlignment="1">
      <alignment horizontal="left" vertical="top"/>
    </xf>
    <xf numFmtId="0" fontId="20" fillId="40" borderId="10" xfId="0" applyNumberFormat="1" applyFont="1" applyFill="1" applyBorder="1" applyAlignment="1" applyProtection="1">
      <alignment horizontal="center" vertical="center"/>
      <protection locked="0"/>
    </xf>
    <xf numFmtId="0" fontId="20" fillId="40" borderId="11" xfId="0" applyNumberFormat="1" applyFont="1" applyFill="1" applyBorder="1" applyAlignment="1" applyProtection="1">
      <alignment horizontal="center" vertical="center"/>
      <protection locked="0"/>
    </xf>
    <xf numFmtId="0" fontId="20" fillId="40" borderId="12" xfId="0" applyNumberFormat="1" applyFont="1" applyFill="1" applyBorder="1" applyAlignment="1" applyProtection="1">
      <alignment horizontal="center" vertical="center"/>
      <protection locked="0"/>
    </xf>
    <xf numFmtId="0" fontId="20" fillId="40" borderId="13" xfId="0" applyNumberFormat="1" applyFont="1" applyFill="1" applyBorder="1" applyAlignment="1" applyProtection="1">
      <alignment horizontal="center" vertical="center"/>
      <protection locked="0"/>
    </xf>
    <xf numFmtId="0" fontId="20" fillId="40" borderId="0" xfId="0" applyNumberFormat="1" applyFont="1" applyFill="1" applyBorder="1" applyAlignment="1" applyProtection="1">
      <alignment horizontal="center" vertical="center"/>
      <protection locked="0"/>
    </xf>
    <xf numFmtId="0" fontId="20" fillId="40" borderId="14" xfId="0" applyNumberFormat="1" applyFont="1" applyFill="1" applyBorder="1" applyAlignment="1" applyProtection="1">
      <alignment horizontal="center" vertical="center"/>
      <protection locked="0"/>
    </xf>
    <xf numFmtId="0" fontId="20" fillId="40" borderId="15" xfId="0" applyNumberFormat="1" applyFont="1" applyFill="1" applyBorder="1" applyAlignment="1" applyProtection="1">
      <alignment horizontal="center" vertical="center"/>
      <protection locked="0"/>
    </xf>
    <xf numFmtId="0" fontId="20" fillId="40" borderId="16" xfId="0" applyNumberFormat="1" applyFont="1" applyFill="1" applyBorder="1" applyAlignment="1" applyProtection="1">
      <alignment horizontal="center" vertical="center"/>
      <protection locked="0"/>
    </xf>
    <xf numFmtId="0" fontId="20" fillId="40" borderId="17" xfId="0" applyNumberFormat="1" applyFont="1" applyFill="1" applyBorder="1" applyAlignment="1" applyProtection="1">
      <alignment horizontal="center" vertical="center"/>
      <protection locked="0"/>
    </xf>
    <xf numFmtId="0" fontId="41" fillId="40" borderId="10" xfId="121" applyFont="1" applyFill="1" applyBorder="1" applyAlignment="1">
      <alignment horizontal="center" vertical="center" wrapText="1"/>
    </xf>
    <xf numFmtId="0" fontId="41" fillId="40" borderId="11" xfId="121" applyFont="1" applyFill="1" applyBorder="1" applyAlignment="1">
      <alignment horizontal="center" vertical="center" wrapText="1"/>
    </xf>
    <xf numFmtId="0" fontId="41" fillId="40" borderId="12" xfId="121" applyFont="1" applyFill="1" applyBorder="1" applyAlignment="1">
      <alignment horizontal="center" vertical="center" wrapText="1"/>
    </xf>
    <xf numFmtId="0" fontId="41" fillId="40" borderId="15" xfId="121" applyFont="1" applyFill="1" applyBorder="1" applyAlignment="1">
      <alignment horizontal="center" vertical="center" wrapText="1"/>
    </xf>
    <xf numFmtId="0" fontId="41" fillId="40" borderId="16" xfId="121" applyFont="1" applyFill="1" applyBorder="1" applyAlignment="1">
      <alignment horizontal="center" vertical="center" wrapText="1"/>
    </xf>
    <xf numFmtId="0" fontId="41" fillId="40" borderId="17" xfId="121" applyFont="1" applyFill="1" applyBorder="1" applyAlignment="1">
      <alignment horizontal="center" vertical="center" wrapText="1"/>
    </xf>
    <xf numFmtId="0" fontId="26" fillId="33" borderId="13" xfId="126" applyFont="1" applyFill="1" applyBorder="1" applyAlignment="1">
      <alignment horizontal="left" vertical="top"/>
    </xf>
    <xf numFmtId="0" fontId="49" fillId="40" borderId="10" xfId="0" applyFont="1" applyFill="1" applyBorder="1" applyAlignment="1">
      <alignment horizontal="center"/>
    </xf>
    <xf numFmtId="0" fontId="49" fillId="40" borderId="11" xfId="0" applyFont="1" applyFill="1" applyBorder="1" applyAlignment="1">
      <alignment horizontal="center"/>
    </xf>
    <xf numFmtId="0" fontId="49" fillId="40" borderId="12" xfId="0" applyFont="1" applyFill="1" applyBorder="1" applyAlignment="1">
      <alignment horizontal="center"/>
    </xf>
    <xf numFmtId="0" fontId="54" fillId="40" borderId="13" xfId="0" applyFont="1" applyFill="1" applyBorder="1" applyAlignment="1">
      <alignment horizontal="center" vertical="center"/>
    </xf>
    <xf numFmtId="0" fontId="54" fillId="40" borderId="0" xfId="0" applyFont="1" applyFill="1" applyBorder="1" applyAlignment="1">
      <alignment horizontal="center" vertical="center"/>
    </xf>
    <xf numFmtId="0" fontId="54" fillId="40" borderId="14" xfId="0" applyFont="1" applyFill="1" applyBorder="1" applyAlignment="1">
      <alignment horizontal="center" vertical="center"/>
    </xf>
    <xf numFmtId="0" fontId="39" fillId="40" borderId="13" xfId="0" applyFont="1" applyFill="1" applyBorder="1" applyAlignment="1">
      <alignment horizontal="center" vertical="center"/>
    </xf>
    <xf numFmtId="0" fontId="39" fillId="40" borderId="0" xfId="0" applyFont="1" applyFill="1" applyBorder="1" applyAlignment="1">
      <alignment horizontal="center" vertical="center"/>
    </xf>
    <xf numFmtId="0" fontId="39" fillId="40" borderId="14" xfId="0" applyFont="1" applyFill="1" applyBorder="1" applyAlignment="1">
      <alignment horizontal="center" vertical="center"/>
    </xf>
    <xf numFmtId="0" fontId="50" fillId="41" borderId="10" xfId="0" applyFont="1" applyFill="1" applyBorder="1" applyAlignment="1">
      <alignment horizontal="center" vertical="center"/>
    </xf>
    <xf numFmtId="0" fontId="50" fillId="41" borderId="11" xfId="0" applyFont="1" applyFill="1" applyBorder="1" applyAlignment="1">
      <alignment horizontal="center" vertical="center"/>
    </xf>
    <xf numFmtId="0" fontId="50" fillId="41" borderId="12" xfId="0" applyFont="1" applyFill="1" applyBorder="1" applyAlignment="1">
      <alignment horizontal="center" vertical="center"/>
    </xf>
    <xf numFmtId="0" fontId="50" fillId="41" borderId="13" xfId="0" applyFont="1" applyFill="1" applyBorder="1" applyAlignment="1">
      <alignment horizontal="center" vertical="center"/>
    </xf>
    <xf numFmtId="0" fontId="50" fillId="41" borderId="0" xfId="0" applyFont="1" applyFill="1" applyBorder="1" applyAlignment="1">
      <alignment horizontal="center" vertical="center"/>
    </xf>
    <xf numFmtId="0" fontId="50" fillId="41" borderId="14" xfId="0" applyFont="1" applyFill="1" applyBorder="1" applyAlignment="1">
      <alignment horizontal="center" vertical="center"/>
    </xf>
    <xf numFmtId="0" fontId="50" fillId="41" borderId="15" xfId="0" applyFont="1" applyFill="1" applyBorder="1" applyAlignment="1">
      <alignment horizontal="center" vertical="center"/>
    </xf>
    <xf numFmtId="0" fontId="50" fillId="41" borderId="16" xfId="0" applyFont="1" applyFill="1" applyBorder="1" applyAlignment="1">
      <alignment horizontal="center" vertical="center"/>
    </xf>
    <xf numFmtId="0" fontId="50" fillId="41" borderId="17" xfId="0" applyFont="1" applyFill="1" applyBorder="1" applyAlignment="1">
      <alignment horizontal="center" vertical="center"/>
    </xf>
    <xf numFmtId="0" fontId="50" fillId="41" borderId="22" xfId="0" applyFont="1" applyFill="1" applyBorder="1" applyAlignment="1">
      <alignment horizontal="center" vertical="center" wrapText="1"/>
    </xf>
    <xf numFmtId="0" fontId="50" fillId="41" borderId="23" xfId="0" applyFont="1" applyFill="1" applyBorder="1" applyAlignment="1">
      <alignment horizontal="center" vertical="center" wrapText="1"/>
    </xf>
    <xf numFmtId="0" fontId="50" fillId="41" borderId="2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19" fillId="0" borderId="0" xfId="42" applyFont="1" applyBorder="1" applyAlignment="1">
      <alignment horizontal="justify" vertical="center" wrapText="1"/>
    </xf>
    <xf numFmtId="0" fontId="23" fillId="40" borderId="10" xfId="42" applyNumberFormat="1" applyFont="1" applyFill="1" applyBorder="1" applyAlignment="1" applyProtection="1">
      <alignment horizontal="center"/>
      <protection locked="0"/>
    </xf>
    <xf numFmtId="0" fontId="23" fillId="40" borderId="11" xfId="42" applyNumberFormat="1" applyFont="1" applyFill="1" applyBorder="1" applyAlignment="1" applyProtection="1">
      <alignment horizontal="center"/>
      <protection locked="0"/>
    </xf>
    <xf numFmtId="0" fontId="23" fillId="40" borderId="12" xfId="42" applyNumberFormat="1" applyFont="1" applyFill="1" applyBorder="1" applyAlignment="1" applyProtection="1">
      <alignment horizontal="center"/>
      <protection locked="0"/>
    </xf>
    <xf numFmtId="0" fontId="23" fillId="40" borderId="13" xfId="42" applyFont="1" applyFill="1" applyBorder="1" applyAlignment="1" applyProtection="1">
      <alignment horizontal="center"/>
    </xf>
    <xf numFmtId="0" fontId="23" fillId="40" borderId="0" xfId="42" applyFont="1" applyFill="1" applyBorder="1" applyAlignment="1" applyProtection="1">
      <alignment horizontal="center"/>
    </xf>
    <xf numFmtId="0" fontId="23" fillId="40" borderId="14" xfId="42" applyFont="1" applyFill="1" applyBorder="1" applyAlignment="1" applyProtection="1">
      <alignment horizontal="center"/>
    </xf>
    <xf numFmtId="0" fontId="26" fillId="0" borderId="13" xfId="42" applyFont="1" applyBorder="1" applyAlignment="1">
      <alignment horizontal="justify" vertical="center" wrapText="1"/>
    </xf>
    <xf numFmtId="0" fontId="26" fillId="0" borderId="0" xfId="42" applyFont="1" applyBorder="1" applyAlignment="1">
      <alignment horizontal="justify" vertical="center" wrapText="1"/>
    </xf>
    <xf numFmtId="0" fontId="26" fillId="0" borderId="13" xfId="42" applyFont="1" applyBorder="1" applyAlignment="1">
      <alignment horizontal="justify" wrapText="1"/>
    </xf>
    <xf numFmtId="0" fontId="26" fillId="0" borderId="0" xfId="42" applyFont="1" applyBorder="1" applyAlignment="1">
      <alignment horizontal="justify" wrapText="1"/>
    </xf>
    <xf numFmtId="0" fontId="30" fillId="0" borderId="13" xfId="42" applyFont="1" applyBorder="1" applyAlignment="1">
      <alignment horizontal="justify" vertical="center" wrapText="1"/>
    </xf>
    <xf numFmtId="0" fontId="30" fillId="0" borderId="0" xfId="42" applyFont="1" applyBorder="1" applyAlignment="1">
      <alignment horizontal="justify" vertical="center" wrapText="1"/>
    </xf>
    <xf numFmtId="0" fontId="19" fillId="0" borderId="0" xfId="42" applyFont="1" applyFill="1" applyBorder="1" applyAlignment="1">
      <alignment horizontal="justify" vertical="center" wrapText="1"/>
    </xf>
    <xf numFmtId="0" fontId="26" fillId="0" borderId="13" xfId="42" applyFont="1" applyFill="1" applyBorder="1" applyAlignment="1">
      <alignment horizontal="justify" wrapText="1"/>
    </xf>
    <xf numFmtId="0" fontId="26" fillId="0" borderId="0" xfId="42" applyFont="1" applyFill="1" applyBorder="1" applyAlignment="1">
      <alignment horizontal="justify" wrapText="1"/>
    </xf>
    <xf numFmtId="0" fontId="19" fillId="0" borderId="13" xfId="42" applyFont="1" applyBorder="1" applyAlignment="1">
      <alignment horizontal="justify" vertical="center" wrapText="1"/>
    </xf>
  </cellXfs>
  <cellStyles count="128">
    <cellStyle name="=C:\WINNT\SYSTEM32\COMMAND.COM" xfId="43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Incorrecto" xfId="7" builtinId="27" customBuiltin="1"/>
    <cellStyle name="Millares" xfId="47" builtinId="3"/>
    <cellStyle name="Millares 2" xfId="44"/>
    <cellStyle name="Millares 2 2" xfId="122"/>
    <cellStyle name="Millares 2 3" xfId="125"/>
    <cellStyle name="Millares 5 2" xfId="123"/>
    <cellStyle name="Millares 7" xfId="127"/>
    <cellStyle name="Millares 8" xfId="46"/>
    <cellStyle name="Neutral" xfId="8" builtinId="28" customBuiltin="1"/>
    <cellStyle name="Normal" xfId="0" builtinId="0"/>
    <cellStyle name="Normal 2" xfId="42"/>
    <cellStyle name="Normal 2 2" xfId="121"/>
    <cellStyle name="Normal 3 2" xfId="120"/>
    <cellStyle name="Normal 3 3" xfId="124"/>
    <cellStyle name="Normal 7" xfId="126"/>
    <cellStyle name="Normal 8" xfId="45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ernandez/AppData/Local/Microsoft/Windows/Temporary%20Internet%20Files/Content.Outlook/NXD2QD56/ESTADOS%20FINANCIEROS%20DICIEMBRE%202016%20FINALES%20(2)%202301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ernandez/AppData/Local/Microsoft/Windows/Temporary%20Internet%20Files/Content.Outlook/NXD2QD56/ESTADOS%20FINANCIEROS%20MARZO%202017%20(FINALE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SEPT 16"/>
      <sheetName val="FLUJO DICIEMBRE"/>
      <sheetName val="SIT. FIN. DIC 16"/>
      <sheetName val="EDO. ACTIV. DIC 16"/>
      <sheetName val="VAR. HDA. PUB. DIC 16  "/>
      <sheetName val="ECSF A DIC 16"/>
      <sheetName val="VARACIONES  DIC"/>
      <sheetName val="ANALITICO DIC 16"/>
      <sheetName val="DEUDA DIC "/>
      <sheetName val="BALANZA DIC ULTIMA  DIC 16"/>
      <sheetName val="BALANZA DIC 2015"/>
    </sheetNames>
    <sheetDataSet>
      <sheetData sheetId="0"/>
      <sheetData sheetId="1"/>
      <sheetData sheetId="2"/>
      <sheetData sheetId="3">
        <row r="23">
          <cell r="F23">
            <v>11265970.75</v>
          </cell>
        </row>
      </sheetData>
      <sheetData sheetId="4"/>
      <sheetData sheetId="5"/>
      <sheetData sheetId="6">
        <row r="46">
          <cell r="G46">
            <v>1537807.4100000001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3NIVEL MES AÑO ANT"/>
      <sheetName val="BALANZA 6TO NIVEL MARZO 2017"/>
      <sheetName val="BAL 3NIVEL MES ACTUAL"/>
      <sheetName val="SIT. FIN. MAR 2017"/>
      <sheetName val="EDO. ACTIV. MAR 2017"/>
      <sheetName val="VAR. HDA. PUB."/>
      <sheetName val="ECSF ACUM MAR 2017"/>
      <sheetName val="FLUJO MAR 2017"/>
      <sheetName val="ANALITICO"/>
      <sheetName val="Deuda Publica Mar 17"/>
      <sheetName val="Deuda Publica Mar 17 Acum"/>
      <sheetName val="SIT. FIN. MAR 2017 (TRIMESTRE)"/>
      <sheetName val="EDO. ACTIV. MAR 2017 (TRIMESTR)"/>
    </sheetNames>
    <sheetDataSet>
      <sheetData sheetId="0" refreshError="1"/>
      <sheetData sheetId="1" refreshError="1"/>
      <sheetData sheetId="2" refreshError="1">
        <row r="1">
          <cell r="B1" t="str">
            <v>ACTUALIZADO A MARZO 2017 CON AJUSTE SAPS</v>
          </cell>
        </row>
        <row r="2">
          <cell r="A2" t="str">
            <v>1.0.0.0.00.0000</v>
          </cell>
          <cell r="B2" t="str">
            <v>ACTIVO</v>
          </cell>
          <cell r="C2">
            <v>14093415300.98</v>
          </cell>
          <cell r="D2">
            <v>5337355215.8000002</v>
          </cell>
          <cell r="E2">
            <v>5079388335.2799997</v>
          </cell>
          <cell r="F2">
            <v>14351382181.5</v>
          </cell>
        </row>
        <row r="3">
          <cell r="A3" t="str">
            <v>1.1.0.0.00.0000</v>
          </cell>
          <cell r="B3" t="str">
            <v>ACTIVO CIRCULANTE</v>
          </cell>
          <cell r="C3">
            <v>1813105092.8399999</v>
          </cell>
          <cell r="D3">
            <v>4592919938.4399996</v>
          </cell>
          <cell r="E3">
            <v>4592627302.9899998</v>
          </cell>
          <cell r="F3">
            <v>1813397728.29</v>
          </cell>
        </row>
        <row r="4">
          <cell r="A4" t="str">
            <v>1.1.1.0.00.0000</v>
          </cell>
          <cell r="B4" t="str">
            <v>EFECTIVO Y EQUIVALENTES</v>
          </cell>
          <cell r="C4">
            <v>1642173687.27</v>
          </cell>
          <cell r="D4">
            <v>3900178769.3499999</v>
          </cell>
          <cell r="E4">
            <v>3847921932.6900001</v>
          </cell>
          <cell r="F4">
            <v>1694430523.9300001</v>
          </cell>
        </row>
        <row r="5">
          <cell r="A5" t="str">
            <v>1.1.2.0.00.0000</v>
          </cell>
          <cell r="B5" t="str">
            <v>DERECHOS A RECIBIR EFECTIVO O EQUIVALENT</v>
          </cell>
          <cell r="C5">
            <v>40380327.049999997</v>
          </cell>
          <cell r="D5">
            <v>654351048.62</v>
          </cell>
          <cell r="E5">
            <v>667097814.63</v>
          </cell>
          <cell r="F5">
            <v>27633561.039999999</v>
          </cell>
        </row>
        <row r="6">
          <cell r="A6" t="str">
            <v>1.1.3.0.00.0000</v>
          </cell>
          <cell r="B6" t="str">
            <v>DERECHOS A RECIBIR BIENES O SERVICIOS</v>
          </cell>
          <cell r="C6">
            <v>130551078.52</v>
          </cell>
          <cell r="D6">
            <v>38390120.469999999</v>
          </cell>
          <cell r="E6">
            <v>77607555.670000002</v>
          </cell>
          <cell r="F6">
            <v>91333643.319999993</v>
          </cell>
        </row>
        <row r="7">
          <cell r="A7" t="str">
            <v>1.1.4.0.00.0000</v>
          </cell>
          <cell r="B7" t="str">
            <v>INVENTARIOS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1.1.5.0.00.0000</v>
          </cell>
          <cell r="B8" t="str">
            <v>ALMACENES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1.1.6.0.00.0000</v>
          </cell>
          <cell r="B9" t="str">
            <v>ESTIM P/PERDIDA DETERIORO DE ACT CIRCULA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1.1.9.0.00.0000</v>
          </cell>
          <cell r="B10" t="str">
            <v>OTROS ACTIVOS CIRCULANTES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1.2.0.0.00.0000</v>
          </cell>
          <cell r="B11" t="str">
            <v>ACTIVO NO CIRCULANTE</v>
          </cell>
          <cell r="C11">
            <v>12280310208.139999</v>
          </cell>
          <cell r="D11">
            <v>744435277.36000001</v>
          </cell>
          <cell r="E11">
            <v>486761032.29000002</v>
          </cell>
          <cell r="F11">
            <v>12537984453.209999</v>
          </cell>
        </row>
        <row r="12">
          <cell r="A12" t="str">
            <v>1.2.1.0.00.0000</v>
          </cell>
          <cell r="B12" t="str">
            <v>INVERSIONES FINANCIERAS A LARGO PLAZO</v>
          </cell>
          <cell r="C12">
            <v>212787374.22999999</v>
          </cell>
          <cell r="D12">
            <v>453955572.19999999</v>
          </cell>
          <cell r="E12">
            <v>392090184.39999998</v>
          </cell>
          <cell r="F12">
            <v>274652762.02999997</v>
          </cell>
        </row>
        <row r="13">
          <cell r="A13" t="str">
            <v>1.2.2.0.00.0000</v>
          </cell>
          <cell r="B13" t="str">
            <v>DERECHOS A RECIBIR EFECTIVO O EQUIV A LP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1.2.3.0.00.0000</v>
          </cell>
          <cell r="B14" t="str">
            <v>BIENES INM Y MUEBLES Y CONST EN PROCESO</v>
          </cell>
          <cell r="C14">
            <v>11858336952.59</v>
          </cell>
          <cell r="D14">
            <v>34780075.960000001</v>
          </cell>
          <cell r="E14">
            <v>2926639.68</v>
          </cell>
          <cell r="F14">
            <v>11890190388.870001</v>
          </cell>
        </row>
        <row r="15">
          <cell r="A15" t="str">
            <v>1.2.4.0.00.0000</v>
          </cell>
          <cell r="B15" t="str">
            <v>BIENES MUEBLES</v>
          </cell>
          <cell r="C15">
            <v>491714441.04000002</v>
          </cell>
          <cell r="D15">
            <v>249862277.21000001</v>
          </cell>
          <cell r="E15">
            <v>77781733.760000005</v>
          </cell>
          <cell r="F15">
            <v>663794984.49000001</v>
          </cell>
        </row>
        <row r="16">
          <cell r="A16" t="str">
            <v>1.2.5.0.00.0000</v>
          </cell>
          <cell r="B16" t="str">
            <v>ACTIVOS INTANGIBLES</v>
          </cell>
          <cell r="C16">
            <v>24406946.079999998</v>
          </cell>
          <cell r="D16">
            <v>849310.83</v>
          </cell>
          <cell r="E16">
            <v>256545.6</v>
          </cell>
          <cell r="F16">
            <v>24999711.309999999</v>
          </cell>
        </row>
        <row r="17">
          <cell r="A17" t="str">
            <v>1.2.6.0.00.0000</v>
          </cell>
          <cell r="B17" t="str">
            <v>DEPN, DETERIORO Y AMORT ACUM DE BIENES</v>
          </cell>
          <cell r="C17">
            <v>-345686564.58999997</v>
          </cell>
          <cell r="D17">
            <v>0</v>
          </cell>
          <cell r="E17">
            <v>13705928.85</v>
          </cell>
          <cell r="F17">
            <v>-359392493.44</v>
          </cell>
        </row>
        <row r="18">
          <cell r="A18" t="str">
            <v>1.2.7.0.00.0000</v>
          </cell>
          <cell r="B18" t="str">
            <v>ACTIVOS DIFERIDOS</v>
          </cell>
          <cell r="C18">
            <v>38751058.789999999</v>
          </cell>
          <cell r="D18">
            <v>4988041.16</v>
          </cell>
          <cell r="E18">
            <v>0</v>
          </cell>
          <cell r="F18">
            <v>43739099.950000003</v>
          </cell>
        </row>
        <row r="19">
          <cell r="A19" t="str">
            <v>1.2.8.0.00.0000</v>
          </cell>
          <cell r="B19" t="str">
            <v>ESTIM P/PERDIDA O DETER DE ACT NO CIRCUL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1.2.9.0.00.0000</v>
          </cell>
          <cell r="B20" t="str">
            <v>OTROS ACTIVOS NO CIRCULANTES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2.0.0.0.00.0000</v>
          </cell>
          <cell r="B21" t="str">
            <v>PASIVO</v>
          </cell>
          <cell r="C21">
            <v>2359125878.1399999</v>
          </cell>
          <cell r="D21">
            <v>901220321.20000005</v>
          </cell>
          <cell r="E21">
            <v>1036643699.01</v>
          </cell>
          <cell r="F21">
            <v>2494549255.9499998</v>
          </cell>
        </row>
        <row r="22">
          <cell r="A22" t="str">
            <v>2.1.0.0.00.0000</v>
          </cell>
          <cell r="B22" t="str">
            <v>PASIVO CIRCULANTE</v>
          </cell>
          <cell r="C22">
            <v>378139708.82999998</v>
          </cell>
          <cell r="D22">
            <v>899761549.85000002</v>
          </cell>
          <cell r="E22">
            <v>1036643699.01</v>
          </cell>
          <cell r="F22">
            <v>515021857.99000001</v>
          </cell>
        </row>
        <row r="23">
          <cell r="A23" t="str">
            <v>2.1.1.0.00.0000</v>
          </cell>
          <cell r="B23" t="str">
            <v>CUENTAS POR PAGAR A CORTO PLAZO</v>
          </cell>
          <cell r="C23">
            <v>360624335.86000001</v>
          </cell>
          <cell r="D23">
            <v>671736471.85000002</v>
          </cell>
          <cell r="E23">
            <v>771814922.19000006</v>
          </cell>
          <cell r="F23">
            <v>460702786.19999999</v>
          </cell>
        </row>
        <row r="24">
          <cell r="A24" t="str">
            <v>2.1.2.0.00.0000</v>
          </cell>
          <cell r="B24" t="str">
            <v>DOCUMENTOS POR PAGAR A CORTO PLAZO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2.1.3.0.00.0000</v>
          </cell>
          <cell r="B25" t="str">
            <v>PORCIÓN A CORTO PLAZO DE LA DEUDA PÚBLIC</v>
          </cell>
          <cell r="C25">
            <v>16111600.630000001</v>
          </cell>
          <cell r="D25">
            <v>1249320.53</v>
          </cell>
          <cell r="E25">
            <v>1458771.35</v>
          </cell>
          <cell r="F25">
            <v>16321051.449999999</v>
          </cell>
        </row>
        <row r="26">
          <cell r="A26" t="str">
            <v>2.1.4.0.00.0000</v>
          </cell>
          <cell r="B26" t="str">
            <v>TÍTULOS Y VALORES A CORTO PLAZO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2.1.5.0.00.0000</v>
          </cell>
          <cell r="B27" t="str">
            <v>PASIVOS DIFERIDOS A CORTO PLAZO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2.1.6.0.00.0000</v>
          </cell>
          <cell r="B28" t="str">
            <v>FONDOS Y BIENES DE TERCEROS EN ADMINISTR</v>
          </cell>
          <cell r="C28">
            <v>1246133.9099999999</v>
          </cell>
          <cell r="D28">
            <v>0</v>
          </cell>
          <cell r="E28">
            <v>48023.98</v>
          </cell>
          <cell r="F28">
            <v>1294157.8899999999</v>
          </cell>
        </row>
        <row r="29">
          <cell r="A29" t="str">
            <v>2.1.7.0.00.0000</v>
          </cell>
          <cell r="B29" t="str">
            <v>PROVISIONES A CORTO PLAZO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 t="str">
            <v>2.1.9.0.00.0000</v>
          </cell>
          <cell r="B30" t="str">
            <v>OTROS PASIVOS A CORTO PLAZO</v>
          </cell>
          <cell r="C30">
            <v>157638.43</v>
          </cell>
          <cell r="D30">
            <v>226775757.47</v>
          </cell>
          <cell r="E30">
            <v>263321981.49000001</v>
          </cell>
          <cell r="F30">
            <v>36703862.450000003</v>
          </cell>
        </row>
        <row r="31">
          <cell r="A31" t="str">
            <v>2.2.0.0.00.0000</v>
          </cell>
          <cell r="B31" t="str">
            <v>PASIVO NO CIRCULANTE</v>
          </cell>
          <cell r="C31">
            <v>1980986169.3099999</v>
          </cell>
          <cell r="D31">
            <v>1458771.35</v>
          </cell>
          <cell r="E31">
            <v>0</v>
          </cell>
          <cell r="F31">
            <v>1979527397.96</v>
          </cell>
        </row>
        <row r="32">
          <cell r="A32" t="str">
            <v>2.2.1.0.00.0000</v>
          </cell>
          <cell r="B32" t="str">
            <v>CUENTAS POR PAGAR A LARGO PLAZO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2.2.2.0.00.0000</v>
          </cell>
          <cell r="B33" t="str">
            <v>DOCUMENTOS POR PAGAR A LARGO PLAZO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2.2.3.0.00.0000</v>
          </cell>
          <cell r="B34" t="str">
            <v>DEUDA PÚBLICA A LARGO PLAZO</v>
          </cell>
          <cell r="C34">
            <v>1965726460.71</v>
          </cell>
          <cell r="D34">
            <v>1458771.35</v>
          </cell>
          <cell r="E34">
            <v>0</v>
          </cell>
          <cell r="F34">
            <v>1964267689.3599999</v>
          </cell>
        </row>
        <row r="35">
          <cell r="A35" t="str">
            <v>2.2.4.0.00.0000</v>
          </cell>
          <cell r="B35" t="str">
            <v>PASIVOS DIFERIDOS A LARGO PLAZO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2.2.5.0.00.0000</v>
          </cell>
          <cell r="B36" t="str">
            <v>FONDOS Y BIENES DE TERCEROS EN ADMINISTR</v>
          </cell>
          <cell r="C36">
            <v>15259708.6</v>
          </cell>
          <cell r="D36">
            <v>0</v>
          </cell>
          <cell r="E36">
            <v>0</v>
          </cell>
          <cell r="F36">
            <v>15259708.6</v>
          </cell>
        </row>
        <row r="37">
          <cell r="A37" t="str">
            <v>2.2.6.0.00.0000</v>
          </cell>
          <cell r="B37" t="str">
            <v>PROVISIONES A LARGO PLAZO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3.0.0.0.00.0000</v>
          </cell>
          <cell r="B38" t="str">
            <v>HACIENDA PÚBLICA/ PATRIMONIO</v>
          </cell>
          <cell r="C38">
            <v>10737126079.110001</v>
          </cell>
          <cell r="D38">
            <v>4478.1000000000004</v>
          </cell>
          <cell r="E38">
            <v>0</v>
          </cell>
          <cell r="F38">
            <v>10737121601.01</v>
          </cell>
        </row>
        <row r="39">
          <cell r="A39" t="str">
            <v>3.1.0.0.00.0000</v>
          </cell>
          <cell r="B39" t="str">
            <v>HACIENDA PÚBLICA/ PATRIMONIO CONTRIBUIDO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3.1.1.0.00.0000</v>
          </cell>
          <cell r="B40" t="str">
            <v>APORTACIONES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3.1.2.0.00.0000</v>
          </cell>
          <cell r="B41" t="str">
            <v>DONACIONES DE CAPITAL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3.1.3.0.00.0000</v>
          </cell>
          <cell r="B42" t="str">
            <v>ACTUALIZACIONES DE LA HACIENDA PÚBLICA/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3.2.0.0.00.0000</v>
          </cell>
          <cell r="B43" t="str">
            <v>PATRIMONIO GENERADO</v>
          </cell>
          <cell r="C43">
            <v>10737126079.110001</v>
          </cell>
          <cell r="D43">
            <v>4478.1000000000004</v>
          </cell>
          <cell r="E43">
            <v>0</v>
          </cell>
          <cell r="F43">
            <v>10737121601.01</v>
          </cell>
        </row>
        <row r="44">
          <cell r="A44" t="str">
            <v>3.2.1.0.00.0000</v>
          </cell>
          <cell r="B44" t="str">
            <v>RESULTADOS DEL EJERCICIO: (AHORRO/ DESAH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3.2.2.0.00.0000</v>
          </cell>
          <cell r="B45" t="str">
            <v>RESULTADOS DE EJERCICIOS ANTERIORES</v>
          </cell>
          <cell r="C45">
            <v>10959523104.440001</v>
          </cell>
          <cell r="D45">
            <v>4478.1000000000004</v>
          </cell>
          <cell r="E45">
            <v>0</v>
          </cell>
          <cell r="F45">
            <v>10959518626.34</v>
          </cell>
        </row>
        <row r="46">
          <cell r="A46" t="str">
            <v>3.2.3.0.00.0000</v>
          </cell>
          <cell r="B46" t="str">
            <v>REVALÚOS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3.2.4.0.00.0000</v>
          </cell>
          <cell r="B47" t="str">
            <v>RESERVAS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3.2.5.0.00.0000</v>
          </cell>
          <cell r="B48" t="str">
            <v>RECTIFICACIONES DE RESULTADOS DE EJERCIC</v>
          </cell>
          <cell r="C48">
            <v>-222397025.33000001</v>
          </cell>
          <cell r="D48">
            <v>0</v>
          </cell>
          <cell r="E48">
            <v>0</v>
          </cell>
          <cell r="F48">
            <v>-222397025.33000001</v>
          </cell>
        </row>
        <row r="49">
          <cell r="A49" t="str">
            <v>3.3.0.0.00.0000</v>
          </cell>
          <cell r="B49" t="str">
            <v>EXCESO O INSUFICIENCIA EN LA ACTUALIZACI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3.3.1.0.00.0000</v>
          </cell>
          <cell r="B50" t="str">
            <v>RESULTADO POR POSICIÓN MONETARIA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3.3.2.0.00.0000</v>
          </cell>
          <cell r="B51" t="str">
            <v>RESULTADO POR TENENCIA DE ACTIVOS NO MON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4.0.0.0.00.0000</v>
          </cell>
          <cell r="B52" t="str">
            <v>INGRESOS Y OTROS BENEFICIOS</v>
          </cell>
          <cell r="C52">
            <v>1482591912.5699999</v>
          </cell>
          <cell r="D52">
            <v>183857927.44999999</v>
          </cell>
          <cell r="E52">
            <v>698827042.28999996</v>
          </cell>
          <cell r="F52">
            <v>1997561027.4100001</v>
          </cell>
        </row>
        <row r="53">
          <cell r="A53" t="str">
            <v>4.1.0.0.00.0000</v>
          </cell>
          <cell r="B53" t="str">
            <v>INGRESOS DE GESTIÓN</v>
          </cell>
          <cell r="C53">
            <v>929545706.08000004</v>
          </cell>
          <cell r="D53">
            <v>172362429.90000001</v>
          </cell>
          <cell r="E53">
            <v>422431749.60000002</v>
          </cell>
          <cell r="F53">
            <v>1179615025.78</v>
          </cell>
        </row>
        <row r="54">
          <cell r="A54" t="str">
            <v>4.1.1.0.00.0000</v>
          </cell>
          <cell r="B54" t="str">
            <v>IMPUESTOS</v>
          </cell>
          <cell r="C54">
            <v>819540176.99000001</v>
          </cell>
          <cell r="D54">
            <v>51336275.829999998</v>
          </cell>
          <cell r="E54">
            <v>234452651.16999999</v>
          </cell>
          <cell r="F54">
            <v>1002656552.33</v>
          </cell>
        </row>
        <row r="55">
          <cell r="A55" t="str">
            <v>4.1.2.0.00.0000</v>
          </cell>
          <cell r="B55" t="str">
            <v>CUOTAS Y APORTACIONES DE SEGURIDAD SOCIA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4.1.3.0.00.0000</v>
          </cell>
          <cell r="B56" t="str">
            <v>CONTRIBUCIONES DE MEJORAS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4.1.4.0.00.0000</v>
          </cell>
          <cell r="B57" t="str">
            <v>DERECHOS</v>
          </cell>
          <cell r="C57">
            <v>56500719.189999998</v>
          </cell>
          <cell r="D57">
            <v>723457.93</v>
          </cell>
          <cell r="E57">
            <v>35026098.359999999</v>
          </cell>
          <cell r="F57">
            <v>90803359.620000005</v>
          </cell>
        </row>
        <row r="58">
          <cell r="A58" t="str">
            <v>4.1.5.0.00.0000</v>
          </cell>
          <cell r="B58" t="str">
            <v>PRODUCTOS DE TIPO CORRIENTE</v>
          </cell>
          <cell r="C58">
            <v>26500846.620000001</v>
          </cell>
          <cell r="D58">
            <v>115778784.34</v>
          </cell>
          <cell r="E58">
            <v>132155059.59999999</v>
          </cell>
          <cell r="F58">
            <v>42877121.880000003</v>
          </cell>
        </row>
        <row r="59">
          <cell r="A59" t="str">
            <v>4.1.6.0.00.0000</v>
          </cell>
          <cell r="B59" t="str">
            <v>APROVECHAMIENTOS DE TIPO CORRIENTE</v>
          </cell>
          <cell r="C59">
            <v>27003963.280000001</v>
          </cell>
          <cell r="D59">
            <v>4523911.8</v>
          </cell>
          <cell r="E59">
            <v>20797940.469999999</v>
          </cell>
          <cell r="F59">
            <v>43277991.950000003</v>
          </cell>
        </row>
        <row r="60">
          <cell r="A60" t="str">
            <v>4.1.7.0.00.0000</v>
          </cell>
          <cell r="B60" t="str">
            <v>INGRESOS POR VENTA DE BIENES Y SERVICIOS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4.1.9.0.00.0000</v>
          </cell>
          <cell r="B61" t="str">
            <v>INGRESOS NO COMPRENDIDOS EN LAS FRACCION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4.2.0.0.00.0000</v>
          </cell>
          <cell r="B62" t="str">
            <v>PARTICIPACIONES, APORTACIONES, TRANSFER</v>
          </cell>
          <cell r="C62">
            <v>552552715.87</v>
          </cell>
          <cell r="D62">
            <v>11495497.460000001</v>
          </cell>
          <cell r="E62">
            <v>276388520.47000003</v>
          </cell>
          <cell r="F62">
            <v>817445738.88</v>
          </cell>
        </row>
        <row r="63">
          <cell r="A63" t="str">
            <v>4.2.1.0.00.0000</v>
          </cell>
          <cell r="B63" t="str">
            <v>PARTICIPACIONES Y APORTACIONES</v>
          </cell>
          <cell r="C63">
            <v>497007321.91000003</v>
          </cell>
          <cell r="D63">
            <v>0</v>
          </cell>
          <cell r="E63">
            <v>224126450.25</v>
          </cell>
          <cell r="F63">
            <v>721133772.15999997</v>
          </cell>
        </row>
        <row r="64">
          <cell r="A64" t="str">
            <v>4.2.2.0.00.0000</v>
          </cell>
          <cell r="B64" t="str">
            <v>TRANSFERENCIAS, ASIGNACIONES, SUBSIDIOS</v>
          </cell>
          <cell r="C64">
            <v>55545393.960000001</v>
          </cell>
          <cell r="D64">
            <v>11495497.460000001</v>
          </cell>
          <cell r="E64">
            <v>52262070.219999999</v>
          </cell>
          <cell r="F64">
            <v>96311966.719999999</v>
          </cell>
        </row>
        <row r="65">
          <cell r="A65" t="str">
            <v>4.3.0.0.00.0000</v>
          </cell>
          <cell r="B65" t="str">
            <v>OTROS INGRESOS Y BENEFICIOS</v>
          </cell>
          <cell r="C65">
            <v>493490.62</v>
          </cell>
          <cell r="D65">
            <v>0.09</v>
          </cell>
          <cell r="E65">
            <v>6772.22</v>
          </cell>
          <cell r="F65">
            <v>500262.75</v>
          </cell>
        </row>
        <row r="66">
          <cell r="A66" t="str">
            <v>4.3.1.0.00.0000</v>
          </cell>
          <cell r="B66" t="str">
            <v>INGRESOS FINANCIEROS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4.3.2.0.00.0000</v>
          </cell>
          <cell r="B67" t="str">
            <v>INCREMENTO POR VARIACIÓN DE INVENTARIOS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4.3.3.0.00.0000</v>
          </cell>
          <cell r="B68" t="str">
            <v>DISMINUCIÓN DEL EXCESO DE ESTIMACIONES P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4.3.4.0.00.0000</v>
          </cell>
          <cell r="B69" t="str">
            <v>DISMINUCIÓN DEL EXCESO DE PROVISIONES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4.3.9.0.00.0000</v>
          </cell>
          <cell r="B70" t="str">
            <v>OTROS INGRESOS Y BENEFICIOS VARIOS</v>
          </cell>
          <cell r="C70">
            <v>493490.62</v>
          </cell>
          <cell r="D70">
            <v>0.09</v>
          </cell>
          <cell r="E70">
            <v>6772.22</v>
          </cell>
          <cell r="F70">
            <v>500262.75</v>
          </cell>
        </row>
        <row r="71">
          <cell r="A71" t="str">
            <v>5.0.0.0.00.0000</v>
          </cell>
          <cell r="B71" t="str">
            <v>GASTOS Y OTRAS PERDIDAS</v>
          </cell>
          <cell r="C71">
            <v>485428568.83999997</v>
          </cell>
          <cell r="D71">
            <v>458700063.93000001</v>
          </cell>
          <cell r="E71">
            <v>66278929.899999999</v>
          </cell>
          <cell r="F71">
            <v>877849702.87</v>
          </cell>
        </row>
        <row r="72">
          <cell r="A72" t="str">
            <v>5.1.0.0.00.0000</v>
          </cell>
          <cell r="B72" t="str">
            <v>GASTOS DE FUNCIONAMIENTO</v>
          </cell>
          <cell r="C72">
            <v>348229125.95999998</v>
          </cell>
          <cell r="D72">
            <v>365045729.63999999</v>
          </cell>
          <cell r="E72">
            <v>65119620.689999998</v>
          </cell>
          <cell r="F72">
            <v>648155234.90999997</v>
          </cell>
        </row>
        <row r="73">
          <cell r="A73" t="str">
            <v>5.1.1.0.00.0000</v>
          </cell>
          <cell r="B73" t="str">
            <v>SERVICIOS PERSONALES</v>
          </cell>
          <cell r="C73">
            <v>264773418.13</v>
          </cell>
          <cell r="D73">
            <v>130987070.98</v>
          </cell>
          <cell r="E73">
            <v>562483.96</v>
          </cell>
          <cell r="F73">
            <v>395198005.14999998</v>
          </cell>
        </row>
        <row r="74">
          <cell r="A74" t="str">
            <v>5.1.2.0.00.0000</v>
          </cell>
          <cell r="B74" t="str">
            <v>MATERIALES Y SUMINISTROS</v>
          </cell>
          <cell r="C74">
            <v>14826895.27</v>
          </cell>
          <cell r="D74">
            <v>49090902.850000001</v>
          </cell>
          <cell r="E74">
            <v>13342846.9</v>
          </cell>
          <cell r="F74">
            <v>50574951.219999999</v>
          </cell>
        </row>
        <row r="75">
          <cell r="A75" t="str">
            <v>5.1.3.0.00.0000</v>
          </cell>
          <cell r="B75" t="str">
            <v>SERVICIOS GENERALES</v>
          </cell>
          <cell r="C75">
            <v>68628812.560000002</v>
          </cell>
          <cell r="D75">
            <v>184967755.81</v>
          </cell>
          <cell r="E75">
            <v>51214289.829999998</v>
          </cell>
          <cell r="F75">
            <v>202382278.53999999</v>
          </cell>
        </row>
        <row r="76">
          <cell r="A76" t="str">
            <v>5.2.0.0.00.0000</v>
          </cell>
          <cell r="B76" t="str">
            <v>TRANSFERENCIAS, ASIGNACIONES, SUBSIDIOS</v>
          </cell>
          <cell r="C76">
            <v>75561038.689999998</v>
          </cell>
          <cell r="D76">
            <v>68276613.930000007</v>
          </cell>
          <cell r="E76">
            <v>1159309.21</v>
          </cell>
          <cell r="F76">
            <v>142678343.41</v>
          </cell>
        </row>
        <row r="77">
          <cell r="A77" t="str">
            <v>5.2.1.0.00.0000</v>
          </cell>
          <cell r="B77" t="str">
            <v>TRANSFERENCIAS INTERNAS Y ASIGNACIONES 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5.2.2.0.00.0000</v>
          </cell>
          <cell r="B78" t="str">
            <v>TRANSFERENCIAS AL RESTO DEL SECTOR PÚBLI</v>
          </cell>
          <cell r="C78">
            <v>3458333.32</v>
          </cell>
          <cell r="D78">
            <v>3458333.32</v>
          </cell>
          <cell r="E78">
            <v>1145833.33</v>
          </cell>
          <cell r="F78">
            <v>5770833.3099999996</v>
          </cell>
        </row>
        <row r="79">
          <cell r="A79" t="str">
            <v>5.2.3.0.00.0000</v>
          </cell>
          <cell r="B79" t="str">
            <v>SUBSIDIOS Y SUBVENCIONES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5.2.4.0.00.0000</v>
          </cell>
          <cell r="B80" t="str">
            <v>AYUDAS SOCIALES</v>
          </cell>
          <cell r="C80">
            <v>2032144.99</v>
          </cell>
          <cell r="D80">
            <v>158854.04</v>
          </cell>
          <cell r="E80">
            <v>13475.88</v>
          </cell>
          <cell r="F80">
            <v>2177523.15</v>
          </cell>
        </row>
        <row r="81">
          <cell r="A81" t="str">
            <v>5.2.5.0.00.0000</v>
          </cell>
          <cell r="B81" t="str">
            <v>PENSIONES Y JUBILACIONES</v>
          </cell>
          <cell r="C81">
            <v>70070560.379999995</v>
          </cell>
          <cell r="D81">
            <v>34659426.57</v>
          </cell>
          <cell r="E81">
            <v>0</v>
          </cell>
          <cell r="F81">
            <v>104729986.95</v>
          </cell>
        </row>
        <row r="82">
          <cell r="A82" t="str">
            <v>5.2.6.0.00.0000</v>
          </cell>
          <cell r="B82" t="str">
            <v>TRANSFERENCIAS A FIDEICOMISOS, MANDATOS</v>
          </cell>
          <cell r="C82">
            <v>0</v>
          </cell>
          <cell r="D82">
            <v>30000000</v>
          </cell>
          <cell r="E82">
            <v>0</v>
          </cell>
          <cell r="F82">
            <v>30000000</v>
          </cell>
        </row>
        <row r="83">
          <cell r="A83" t="str">
            <v>5.2.7.0.00.0000</v>
          </cell>
          <cell r="B83" t="str">
            <v>TRANSFERENCIAS A LA SEGURIDAD SOCIAL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5.2.8.0.00.0000</v>
          </cell>
          <cell r="B84" t="str">
            <v>DONATIVOS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5.2.9.0.00.0000</v>
          </cell>
          <cell r="B85" t="str">
            <v>TRANSFERENCIAS AL EXTERIOR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5.3.0.0.00.0000</v>
          </cell>
          <cell r="B86" t="str">
            <v>PARTICIPACIONES Y APORTACIONES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5.3.1.0.00.0000</v>
          </cell>
          <cell r="B87" t="str">
            <v>PARTICIPACIONES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5.3.2.0.00.0000</v>
          </cell>
          <cell r="B88" t="str">
            <v>APORTACIONES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5.3.3.0.00.0000</v>
          </cell>
          <cell r="B89" t="str">
            <v>CONVENIOS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5.4.0.0.00.0000</v>
          </cell>
          <cell r="B90" t="str">
            <v>INTERESES, COMISIONES Y OTROS GASTOS DE</v>
          </cell>
          <cell r="C90">
            <v>53753575.909999996</v>
          </cell>
          <cell r="D90">
            <v>11671791.51</v>
          </cell>
          <cell r="E90">
            <v>0</v>
          </cell>
          <cell r="F90">
            <v>65425367.420000002</v>
          </cell>
        </row>
        <row r="91">
          <cell r="A91" t="str">
            <v>5.4.1.0.00.0000</v>
          </cell>
          <cell r="B91" t="str">
            <v>INTERESES DE LA DEUDA PUBLICA</v>
          </cell>
          <cell r="C91">
            <v>23593575.91</v>
          </cell>
          <cell r="D91">
            <v>11671791.51</v>
          </cell>
          <cell r="E91">
            <v>0</v>
          </cell>
          <cell r="F91">
            <v>35265367.420000002</v>
          </cell>
        </row>
        <row r="92">
          <cell r="A92" t="str">
            <v>5.4.2.0.00.0000</v>
          </cell>
          <cell r="B92" t="str">
            <v>COMISIONES DE LA DEUDA PUBLICA</v>
          </cell>
          <cell r="C92">
            <v>30160000</v>
          </cell>
          <cell r="D92">
            <v>0</v>
          </cell>
          <cell r="E92">
            <v>0</v>
          </cell>
          <cell r="F92">
            <v>30160000</v>
          </cell>
        </row>
        <row r="93">
          <cell r="A93" t="str">
            <v>5.4.3.0.00.0000</v>
          </cell>
          <cell r="B93" t="str">
            <v>GASTOS DE LA DEUDA PUBLICA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5.4.4.0.00.0000</v>
          </cell>
          <cell r="B94" t="str">
            <v>COSTO POR COBERTURAS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5.4.5.0.00.0000</v>
          </cell>
          <cell r="B95" t="str">
            <v>APOYOS FINANCIEROS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5.5.0.0.00.0000</v>
          </cell>
          <cell r="B96" t="str">
            <v>OTROS GASTOS Y PERDIDAS EXTRAORDINARIAS</v>
          </cell>
          <cell r="C96">
            <v>7884828.2800000003</v>
          </cell>
          <cell r="D96">
            <v>13705928.85</v>
          </cell>
          <cell r="E96">
            <v>0</v>
          </cell>
          <cell r="F96">
            <v>21590757.129999999</v>
          </cell>
        </row>
        <row r="97">
          <cell r="A97" t="str">
            <v>5.5.1.0.00.0000</v>
          </cell>
          <cell r="B97" t="str">
            <v>ESTIMACIONES, DEPRECIACIONES, DETERIORO</v>
          </cell>
          <cell r="C97">
            <v>7884828.2800000003</v>
          </cell>
          <cell r="D97">
            <v>13705928.85</v>
          </cell>
          <cell r="E97">
            <v>0</v>
          </cell>
          <cell r="F97">
            <v>21590757.129999999</v>
          </cell>
        </row>
        <row r="98">
          <cell r="A98" t="str">
            <v>5.5.2.0.00.0000</v>
          </cell>
          <cell r="B98" t="str">
            <v>PROVISIONES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5.5.3.0.00.0000</v>
          </cell>
          <cell r="B99" t="str">
            <v>DISMINUCION DE INVENTARIOS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5.5.4.0.00.0000</v>
          </cell>
          <cell r="B100" t="str">
            <v>AUMENTO POR INSUFICIENCIA DE ESTIMACIONE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5.5.5.0.00.0000</v>
          </cell>
          <cell r="B101" t="str">
            <v>AUMENTO POR INSUFICIENCIA DE PROVISIONES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5.5.9.0.00.0000</v>
          </cell>
          <cell r="B102" t="str">
            <v>OTROS GASTOS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5.6.0.0.00.0000</v>
          </cell>
          <cell r="B103" t="str">
            <v>CONSTRUCCION EN BIENES NO CAPITALIZABLE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5.6.1.0.00.0000</v>
          </cell>
          <cell r="B104" t="str">
            <v>CONSTRUCCION EN BIENES NO CAPITALIZABLE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6.0.0.0.00.0000</v>
          </cell>
          <cell r="B105" t="str">
            <v>CUENTAS DE CIERRE CONTABLE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6.1.0.0.00.0000</v>
          </cell>
          <cell r="B106" t="str">
            <v>RESUMEN DE INGRESOS Y GASTOS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6.1.1.0.00.0000</v>
          </cell>
          <cell r="B107" t="str">
            <v>RESUMEN DE INGRESOS Y GASTOS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6.2.0.0.00.0000</v>
          </cell>
          <cell r="B108" t="str">
            <v>AHORRO DE LA GESTION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6.2.1.0.00.0000</v>
          </cell>
          <cell r="B109" t="str">
            <v>AHORRO DE LA GESTION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6.3.0.0.00.0000</v>
          </cell>
          <cell r="B110" t="str">
            <v>DESAHORRO DE LA GESTION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6.3.1.0.00.0000</v>
          </cell>
          <cell r="B111" t="str">
            <v>DESAHORRO DE LA GESTION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7.0.0.0.00.0000</v>
          </cell>
          <cell r="B112" t="str">
            <v>CUENTAS DE ORDEN CONTABLES</v>
          </cell>
          <cell r="C112">
            <v>0</v>
          </cell>
          <cell r="D112">
            <v>82027347.640000001</v>
          </cell>
          <cell r="E112">
            <v>82027347.640000001</v>
          </cell>
          <cell r="F112">
            <v>0</v>
          </cell>
        </row>
        <row r="113">
          <cell r="A113" t="str">
            <v>7.1.0.0.00.0000</v>
          </cell>
          <cell r="B113" t="str">
            <v>VALORES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7.1.1.0.00.0000</v>
          </cell>
          <cell r="B114" t="str">
            <v>VALORES EN CUSTODIA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7.1.2.0.00.0000</v>
          </cell>
          <cell r="B115" t="str">
            <v>CUSTODIA DE VALORES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7.1.3.0.00.0000</v>
          </cell>
          <cell r="B116" t="str">
            <v>INSTRUMENTOS DE CRÉDITO PRESTADOS A FORM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7.1.4.0.00.0000</v>
          </cell>
          <cell r="B117" t="str">
            <v>PRÉSTAMO DE INSTRUMENTOS DE CRÉDITO A FO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7.1.5.0.00.0000</v>
          </cell>
          <cell r="B118" t="str">
            <v>INSTRUMENTOS DE CRÉDITO RECIBIDOS EN GAR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7.1.6.0.00.0000</v>
          </cell>
          <cell r="B119" t="str">
            <v>GARANTÍA DE CRÉDITOS RECIBIDOS DE LOS FO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7.2.0.0.00.0000</v>
          </cell>
          <cell r="B120" t="str">
            <v>EMISIÓN DE OBLIGACIONES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7.2.1.0.00.0000</v>
          </cell>
          <cell r="B121" t="str">
            <v>AUTORIZACIÓN PARA LA EMISIÓN DE BONOS,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7.2.2.0.00.0000</v>
          </cell>
          <cell r="B122" t="str">
            <v>AUTORIZACIÓN PARA FIRMA DE PRÉSTAMOS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7.2.3.0.00.0000</v>
          </cell>
          <cell r="B123" t="str">
            <v>EMISIÓN DE BONOS Y OTROS VALORES DE LA D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7.2.4.0.00.0000</v>
          </cell>
          <cell r="B124" t="str">
            <v>BONOS Y OTROS VALORES DE LA DEUDA INTERN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7.2.5.0.00.0000</v>
          </cell>
          <cell r="B125" t="str">
            <v>EMISIÓN DE BONOS Y OTROS VALORES DE LA D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7.2.6.0.00.0000</v>
          </cell>
          <cell r="B126" t="str">
            <v>BONOS Y OTROS VALORES DE LA DEUDA EXTERN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7.3.0.0.00.0000</v>
          </cell>
          <cell r="B127" t="str">
            <v>AVALES Y GARANTÍAS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7.3.1.0.00.0000</v>
          </cell>
          <cell r="B128" t="str">
            <v>AVÁLES AUTORIZADOS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7.3.2.0.00.0000</v>
          </cell>
          <cell r="B129" t="str">
            <v>AVALES FIRMADOS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7.3.3.0.00.0000</v>
          </cell>
          <cell r="B130" t="str">
            <v>FIANZAS Y GARANTÍAS RECIBIDAS POR DEUDAS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7.3.4.0.00.0000</v>
          </cell>
          <cell r="B131" t="str">
            <v>FIANZAS Y GARANTÍAS RECIBIDAS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7.3.5.0.00.0000</v>
          </cell>
          <cell r="B132" t="str">
            <v>FIANZAS OTORGADAS PARA RESPALDAR OBLIGAC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7.3.6.0.00.0000</v>
          </cell>
          <cell r="B133" t="str">
            <v>FIANZAS OTORGADAS DEL GOBIERNO PARA RESP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7.4.0.0.00.0000</v>
          </cell>
          <cell r="B134" t="str">
            <v>JUICIOS</v>
          </cell>
          <cell r="C134">
            <v>0</v>
          </cell>
          <cell r="D134">
            <v>43346900.479999997</v>
          </cell>
          <cell r="E134">
            <v>43346900.479999997</v>
          </cell>
          <cell r="F134">
            <v>0</v>
          </cell>
        </row>
        <row r="135">
          <cell r="A135" t="str">
            <v>7.4.1.0.00.0000</v>
          </cell>
          <cell r="B135" t="str">
            <v>DEMANDAS JUDICIALES EN PROCESO DE RESOLU</v>
          </cell>
          <cell r="C135">
            <v>40236043.710000001</v>
          </cell>
          <cell r="D135">
            <v>43346900.479999997</v>
          </cell>
          <cell r="E135">
            <v>0</v>
          </cell>
          <cell r="F135">
            <v>83582944.189999998</v>
          </cell>
        </row>
        <row r="136">
          <cell r="A136" t="str">
            <v>7.4.2.0.00.0000</v>
          </cell>
          <cell r="B136" t="str">
            <v>RESOLUCIONES DE DEMANDAS EN PROCESOS JUD</v>
          </cell>
          <cell r="C136">
            <v>-40236043.710000001</v>
          </cell>
          <cell r="D136">
            <v>0</v>
          </cell>
          <cell r="E136">
            <v>43346900.479999997</v>
          </cell>
          <cell r="F136">
            <v>-83582944.189999998</v>
          </cell>
        </row>
        <row r="137">
          <cell r="A137" t="str">
            <v>7.5.0.0.00.0000</v>
          </cell>
          <cell r="B137" t="str">
            <v>INVERSIÓN PÚBLICA</v>
          </cell>
          <cell r="C137">
            <v>0</v>
          </cell>
          <cell r="D137">
            <v>5418372.3799999999</v>
          </cell>
          <cell r="E137">
            <v>5418372.3799999999</v>
          </cell>
          <cell r="F137">
            <v>0</v>
          </cell>
        </row>
        <row r="138">
          <cell r="A138" t="str">
            <v>7.5.1.0.00.0000</v>
          </cell>
          <cell r="B138" t="str">
            <v>CONTRATOS PARA INVERSIÓN PÚBLICA</v>
          </cell>
          <cell r="C138">
            <v>161257533.97999999</v>
          </cell>
          <cell r="D138">
            <v>0</v>
          </cell>
          <cell r="E138">
            <v>5418372.3799999999</v>
          </cell>
          <cell r="F138">
            <v>155839161.59999999</v>
          </cell>
        </row>
        <row r="139">
          <cell r="A139" t="str">
            <v>7.5.2.0.00.0000</v>
          </cell>
          <cell r="B139" t="str">
            <v>INVERSIÓN PÚBLICA CONTRATADA</v>
          </cell>
          <cell r="C139">
            <v>-161257533.97999999</v>
          </cell>
          <cell r="D139">
            <v>5418372.3799999999</v>
          </cell>
          <cell r="E139">
            <v>0</v>
          </cell>
          <cell r="F139">
            <v>-155839161.59999999</v>
          </cell>
        </row>
        <row r="140">
          <cell r="A140" t="str">
            <v>7.6.0.0.00.0000</v>
          </cell>
          <cell r="B140" t="str">
            <v>BIENES EN CONCESIONADOS O EN COMODATO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7.6.1.0.00.0000</v>
          </cell>
          <cell r="B141" t="str">
            <v>BIENES BAJO CONTRATO DE CONSECIÓN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7.6.2.0.00.0000</v>
          </cell>
          <cell r="B142" t="str">
            <v>CONTRATO DE CONCESIÓN POR BIENES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7.6.3.0.00.0000</v>
          </cell>
          <cell r="B143" t="str">
            <v>BIENES BAJO CONTRATO DE COMODATOS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7.6.4.0.00.0000</v>
          </cell>
          <cell r="B144" t="str">
            <v>CONTRATO DE COMODATO POR BIENES.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7.7.0.0.00.0000</v>
          </cell>
          <cell r="B145" t="str">
            <v>BIENES DE USO COMUN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7.7.1.0.00.0000</v>
          </cell>
          <cell r="B146" t="str">
            <v>BIENES INMUEBLES DE USO COMUN</v>
          </cell>
          <cell r="C146">
            <v>1923052343</v>
          </cell>
          <cell r="D146">
            <v>0</v>
          </cell>
          <cell r="E146">
            <v>0</v>
          </cell>
          <cell r="F146">
            <v>1923052343</v>
          </cell>
        </row>
        <row r="147">
          <cell r="A147" t="str">
            <v>7.7.2.0.00.0000</v>
          </cell>
          <cell r="B147" t="str">
            <v>USO COMUN EN BIENES INMUEBLES</v>
          </cell>
          <cell r="C147">
            <v>-1923052343</v>
          </cell>
          <cell r="D147">
            <v>0</v>
          </cell>
          <cell r="E147">
            <v>0</v>
          </cell>
          <cell r="F147">
            <v>-1923052343</v>
          </cell>
        </row>
        <row r="148">
          <cell r="A148" t="str">
            <v>7.7.5.0.00.0000</v>
          </cell>
          <cell r="B148" t="str">
            <v>BIENES ARQUEOL., ARTISTICOS E HISTORICOS</v>
          </cell>
          <cell r="C148">
            <v>220</v>
          </cell>
          <cell r="D148">
            <v>0</v>
          </cell>
          <cell r="E148">
            <v>0</v>
          </cell>
          <cell r="F148">
            <v>220</v>
          </cell>
        </row>
        <row r="149">
          <cell r="A149" t="str">
            <v>7.7.6.0.00.0000</v>
          </cell>
          <cell r="B149" t="str">
            <v>BIENES ARQUEOL, ARTISITCOS E HISTORICOS</v>
          </cell>
          <cell r="C149">
            <v>-220</v>
          </cell>
          <cell r="D149">
            <v>0</v>
          </cell>
          <cell r="E149">
            <v>0</v>
          </cell>
          <cell r="F149">
            <v>-220</v>
          </cell>
        </row>
        <row r="150">
          <cell r="A150" t="str">
            <v>7.8.0.0.00.0000</v>
          </cell>
          <cell r="B150" t="str">
            <v>FACTURAS EN REVISION</v>
          </cell>
          <cell r="C150">
            <v>0</v>
          </cell>
          <cell r="D150">
            <v>33262074.780000001</v>
          </cell>
          <cell r="E150">
            <v>33262074.780000001</v>
          </cell>
          <cell r="F150">
            <v>0</v>
          </cell>
        </row>
        <row r="151">
          <cell r="A151" t="str">
            <v>7.8.1.0.00.0000</v>
          </cell>
          <cell r="B151" t="str">
            <v>FACTURAS DE BIENES Y/O SERV EN REVISION</v>
          </cell>
          <cell r="C151">
            <v>627669247.20000005</v>
          </cell>
          <cell r="D151">
            <v>0</v>
          </cell>
          <cell r="E151">
            <v>33262074.780000001</v>
          </cell>
          <cell r="F151">
            <v>594407172.41999996</v>
          </cell>
        </row>
        <row r="152">
          <cell r="A152" t="str">
            <v>7.8.2.0.00.0000</v>
          </cell>
          <cell r="B152" t="str">
            <v>EN REVISION FACTURAS DE BIENES Y/O SERV</v>
          </cell>
          <cell r="C152">
            <v>-627669247.20000005</v>
          </cell>
          <cell r="D152">
            <v>33262074.780000001</v>
          </cell>
          <cell r="E152">
            <v>0</v>
          </cell>
          <cell r="F152">
            <v>-594407172.41999996</v>
          </cell>
        </row>
        <row r="153">
          <cell r="A153" t="str">
            <v>7.8.3.0.00.0000</v>
          </cell>
          <cell r="B153" t="str">
            <v>OBLIGACIONES LABORALES CONTINGENTES</v>
          </cell>
          <cell r="C153">
            <v>1775254958</v>
          </cell>
          <cell r="D153">
            <v>0</v>
          </cell>
          <cell r="E153">
            <v>0</v>
          </cell>
          <cell r="F153">
            <v>1775254958</v>
          </cell>
        </row>
        <row r="154">
          <cell r="A154" t="str">
            <v>7.8.4.0.00.0000</v>
          </cell>
          <cell r="B154" t="str">
            <v>CONTINGENCIAS DE OBLIGACIONES LABORALES</v>
          </cell>
          <cell r="C154">
            <v>-1775254958</v>
          </cell>
          <cell r="D154">
            <v>0</v>
          </cell>
          <cell r="E154">
            <v>0</v>
          </cell>
          <cell r="F154">
            <v>-1775254958</v>
          </cell>
        </row>
        <row r="155">
          <cell r="A155" t="str">
            <v>8.0.0.0.00.0000</v>
          </cell>
          <cell r="B155" t="str">
            <v>CUENTAS DE ORDEN PRESUPUESTARIAS</v>
          </cell>
          <cell r="C155">
            <v>0</v>
          </cell>
          <cell r="D155">
            <v>8667816610.7399998</v>
          </cell>
          <cell r="E155">
            <v>8667816610.7399998</v>
          </cell>
          <cell r="F155">
            <v>0</v>
          </cell>
        </row>
        <row r="156">
          <cell r="A156" t="str">
            <v>8.1.0.0.00.0000</v>
          </cell>
          <cell r="B156" t="str">
            <v>LEY DE INGRESOS</v>
          </cell>
          <cell r="C156">
            <v>0</v>
          </cell>
          <cell r="D156">
            <v>1376071925.45</v>
          </cell>
          <cell r="E156">
            <v>1376071925.45</v>
          </cell>
          <cell r="F156">
            <v>0</v>
          </cell>
        </row>
        <row r="157">
          <cell r="A157" t="str">
            <v>8.1.1.0.00.0000</v>
          </cell>
          <cell r="B157" t="str">
            <v>LEY DE INGRESOS ESTIMADA</v>
          </cell>
          <cell r="C157">
            <v>5487293456.0799999</v>
          </cell>
          <cell r="D157">
            <v>0</v>
          </cell>
          <cell r="E157">
            <v>0</v>
          </cell>
          <cell r="F157">
            <v>5487293456.0799999</v>
          </cell>
        </row>
        <row r="158">
          <cell r="A158" t="str">
            <v>8.1.2.0.00.0000</v>
          </cell>
          <cell r="B158" t="str">
            <v>LEY DE INGRESOS POR EJECUTAR</v>
          </cell>
          <cell r="C158">
            <v>3967246821.3400002</v>
          </cell>
          <cell r="D158">
            <v>698989117.79999995</v>
          </cell>
          <cell r="E158">
            <v>56752493.289999999</v>
          </cell>
          <cell r="F158">
            <v>3325010196.8299999</v>
          </cell>
        </row>
        <row r="159">
          <cell r="A159" t="str">
            <v>8.1.3.0.00.0000</v>
          </cell>
          <cell r="B159" t="str">
            <v>LEY DE INGRESOS MODIFICADA</v>
          </cell>
          <cell r="C159">
            <v>0</v>
          </cell>
          <cell r="D159">
            <v>168847.73</v>
          </cell>
          <cell r="E159">
            <v>168847.73</v>
          </cell>
          <cell r="F159">
            <v>0</v>
          </cell>
        </row>
        <row r="160">
          <cell r="A160" t="str">
            <v>8.1.4.0.00.0000</v>
          </cell>
          <cell r="B160" t="str">
            <v>LEY DE INGRESOS DEVENGADA</v>
          </cell>
          <cell r="C160">
            <v>37948212.789999999</v>
          </cell>
          <cell r="D160">
            <v>620330314.36000001</v>
          </cell>
          <cell r="E160">
            <v>755403915.63</v>
          </cell>
          <cell r="F160">
            <v>173021814.06</v>
          </cell>
        </row>
        <row r="161">
          <cell r="A161" t="str">
            <v>8.1.5.0.00.0000</v>
          </cell>
          <cell r="B161" t="str">
            <v>LEY DE INGRESOS RECAUDADA</v>
          </cell>
          <cell r="C161">
            <v>1482098421.95</v>
          </cell>
          <cell r="D161">
            <v>56583645.560000002</v>
          </cell>
          <cell r="E161">
            <v>563746668.79999995</v>
          </cell>
          <cell r="F161">
            <v>1989261445.1900001</v>
          </cell>
        </row>
        <row r="162">
          <cell r="A162" t="str">
            <v>8.2.0.0.00.0000</v>
          </cell>
          <cell r="B162" t="str">
            <v>PRESUPUESTO DE EGRESOS</v>
          </cell>
          <cell r="C162">
            <v>0</v>
          </cell>
          <cell r="D162">
            <v>7291744685.29</v>
          </cell>
          <cell r="E162">
            <v>7291744685.29</v>
          </cell>
          <cell r="F162">
            <v>0</v>
          </cell>
        </row>
        <row r="163">
          <cell r="A163" t="str">
            <v>8.2.1.0.00.0000</v>
          </cell>
          <cell r="B163" t="str">
            <v>PRESUPUESTO DE EGRESOS APROBADO</v>
          </cell>
          <cell r="C163">
            <v>5225993767.6999998</v>
          </cell>
          <cell r="D163">
            <v>0</v>
          </cell>
          <cell r="E163">
            <v>0</v>
          </cell>
          <cell r="F163">
            <v>5225993767.6999998</v>
          </cell>
        </row>
        <row r="164">
          <cell r="A164" t="str">
            <v>8.2.2.0.00.0000</v>
          </cell>
          <cell r="B164" t="str">
            <v>PRESUPUESTO DE EGRESOS POR EJERCER</v>
          </cell>
          <cell r="C164">
            <v>5169949862.7600002</v>
          </cell>
          <cell r="D164">
            <v>4166218876.1599998</v>
          </cell>
          <cell r="E164">
            <v>4721219072.0200005</v>
          </cell>
          <cell r="F164">
            <v>4614949666.8999996</v>
          </cell>
        </row>
        <row r="165">
          <cell r="A165" t="str">
            <v>8.2.3.0.00.0000</v>
          </cell>
          <cell r="B165" t="str">
            <v>PRESUPUESTO MODIFICADO</v>
          </cell>
          <cell r="C165">
            <v>790478305.82000005</v>
          </cell>
          <cell r="D165">
            <v>824651492.02999997</v>
          </cell>
          <cell r="E165">
            <v>824651492.02999997</v>
          </cell>
          <cell r="F165">
            <v>790478305.82000005</v>
          </cell>
        </row>
        <row r="166">
          <cell r="A166" t="str">
            <v>8.2.4.0.00.0000</v>
          </cell>
          <cell r="B166" t="str">
            <v>PRESUPUESTO DE EGRESOS COMPROMETIDO</v>
          </cell>
          <cell r="C166">
            <v>14241537.18</v>
          </cell>
          <cell r="D166">
            <v>787999225.03999996</v>
          </cell>
          <cell r="E166">
            <v>783610662.79999995</v>
          </cell>
          <cell r="F166">
            <v>18630099.420000002</v>
          </cell>
        </row>
        <row r="167">
          <cell r="A167" t="str">
            <v>8.2.5.0.00.0000</v>
          </cell>
          <cell r="B167" t="str">
            <v>PRESUPUESTO DE EGRESOS DEVENGADO</v>
          </cell>
          <cell r="C167">
            <v>63749470.100000001</v>
          </cell>
          <cell r="D167">
            <v>665169712.04999995</v>
          </cell>
          <cell r="E167">
            <v>540668003.20000005</v>
          </cell>
          <cell r="F167">
            <v>188251178.94999999</v>
          </cell>
        </row>
        <row r="168">
          <cell r="A168" t="str">
            <v>8.2.6.0.00.0000</v>
          </cell>
          <cell r="B168" t="str">
            <v>PRESUPUESTO DE EGRESOS EJERCIDO</v>
          </cell>
          <cell r="C168">
            <v>203412935.02000001</v>
          </cell>
          <cell r="D168">
            <v>492621148.19</v>
          </cell>
          <cell r="E168">
            <v>361451680.44</v>
          </cell>
          <cell r="F168">
            <v>334582402.76999998</v>
          </cell>
        </row>
        <row r="169">
          <cell r="A169" t="str">
            <v>8.2.7.0.00.0000</v>
          </cell>
          <cell r="B169" t="str">
            <v>PRESUPUESTO DE EGRESOS PAGADO</v>
          </cell>
          <cell r="C169">
            <v>565118268.46000004</v>
          </cell>
          <cell r="D169">
            <v>355084231.81999999</v>
          </cell>
          <cell r="E169">
            <v>60143774.799999997</v>
          </cell>
          <cell r="F169">
            <v>860058725.48000002</v>
          </cell>
        </row>
        <row r="170">
          <cell r="A170" t="str">
            <v>9.0.0.0.00.0000</v>
          </cell>
          <cell r="B170" t="str">
            <v>CUENTAS DE LIQUIDACION Y CIERRE PRESUPUE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 t="str">
            <v>9.1.0.0.00.0000</v>
          </cell>
          <cell r="B171" t="str">
            <v>SUPERÁVIT FINANCIERO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 t="str">
            <v>9.2.0.0.00.0000</v>
          </cell>
          <cell r="B172" t="str">
            <v>DÉFICIT FINANCIERO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 t="str">
            <v>9.3.0.0.00.0000</v>
          </cell>
          <cell r="B173" t="str">
            <v>ADEUDOS DE EJERCICIOS FISCALES ANTERIORE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6">
          <cell r="C176">
            <v>110480594278.12004</v>
          </cell>
          <cell r="D176">
            <v>46892945894.579987</v>
          </cell>
          <cell r="E176">
            <v>46892945894.580017</v>
          </cell>
          <cell r="F176">
            <v>114382922365.41997</v>
          </cell>
        </row>
      </sheetData>
      <sheetData sheetId="3" refreshError="1"/>
      <sheetData sheetId="4" refreshError="1"/>
      <sheetData sheetId="5" refreshError="1"/>
      <sheetData sheetId="6" refreshError="1">
        <row r="7">
          <cell r="I7">
            <v>672348096.17999995</v>
          </cell>
        </row>
        <row r="9">
          <cell r="D9">
            <v>0</v>
          </cell>
        </row>
        <row r="27">
          <cell r="B27" t="str">
            <v>Pasivo Circulante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85"/>
  <sheetViews>
    <sheetView showGridLines="0" topLeftCell="B1" workbookViewId="0">
      <selection activeCell="F18" sqref="F18"/>
    </sheetView>
  </sheetViews>
  <sheetFormatPr baseColWidth="10" defaultColWidth="12.42578125" defaultRowHeight="12" zeroHeight="1" x14ac:dyDescent="0.2"/>
  <cols>
    <col min="1" max="1" width="13.85546875" style="83" hidden="1" customWidth="1"/>
    <col min="2" max="2" width="1.7109375" style="2" customWidth="1"/>
    <col min="3" max="3" width="11.42578125" style="2" customWidth="1"/>
    <col min="4" max="4" width="40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30.7109375" style="2" customWidth="1"/>
    <col min="10" max="10" width="20" style="2" customWidth="1"/>
    <col min="11" max="11" width="19.140625" style="2" customWidth="1"/>
    <col min="12" max="12" width="13.85546875" style="83" hidden="1" customWidth="1"/>
    <col min="13" max="13" width="12.42578125" style="2" hidden="1" customWidth="1"/>
    <col min="14" max="16381" width="12.42578125" style="2"/>
    <col min="16382" max="16384" width="11.42578125" style="2" customWidth="1"/>
  </cols>
  <sheetData>
    <row r="1" spans="1:12" x14ac:dyDescent="0.2"/>
    <row r="2" spans="1:12" s="3" customFormat="1" ht="20.25" customHeight="1" x14ac:dyDescent="0.2">
      <c r="A2" s="83"/>
      <c r="C2" s="382" t="s">
        <v>38</v>
      </c>
      <c r="D2" s="383"/>
      <c r="E2" s="383"/>
      <c r="F2" s="383"/>
      <c r="G2" s="383"/>
      <c r="H2" s="383"/>
      <c r="I2" s="383"/>
      <c r="J2" s="383"/>
      <c r="K2" s="384"/>
      <c r="L2" s="83"/>
    </row>
    <row r="3" spans="1:12" s="3" customFormat="1" ht="20.25" customHeight="1" x14ac:dyDescent="0.2">
      <c r="A3" s="83"/>
      <c r="C3" s="385" t="s">
        <v>39</v>
      </c>
      <c r="D3" s="386"/>
      <c r="E3" s="386"/>
      <c r="F3" s="386"/>
      <c r="G3" s="386"/>
      <c r="H3" s="386"/>
      <c r="I3" s="386"/>
      <c r="J3" s="386"/>
      <c r="K3" s="387"/>
      <c r="L3" s="83"/>
    </row>
    <row r="4" spans="1:12" s="3" customFormat="1" ht="20.25" customHeight="1" x14ac:dyDescent="0.2">
      <c r="A4" s="83"/>
      <c r="C4" s="388" t="s">
        <v>343</v>
      </c>
      <c r="D4" s="389"/>
      <c r="E4" s="389"/>
      <c r="F4" s="389"/>
      <c r="G4" s="389"/>
      <c r="H4" s="389"/>
      <c r="I4" s="389"/>
      <c r="J4" s="389"/>
      <c r="K4" s="390"/>
      <c r="L4" s="83"/>
    </row>
    <row r="5" spans="1:12" s="8" customFormat="1" ht="5.45" customHeight="1" x14ac:dyDescent="0.2">
      <c r="A5" s="83"/>
      <c r="C5" s="4"/>
      <c r="D5" s="5"/>
      <c r="E5" s="5"/>
      <c r="F5" s="5"/>
      <c r="G5" s="6"/>
      <c r="H5" s="5"/>
      <c r="I5" s="5"/>
      <c r="J5" s="5"/>
      <c r="K5" s="7"/>
      <c r="L5" s="83"/>
    </row>
    <row r="6" spans="1:12" s="8" customFormat="1" x14ac:dyDescent="0.2">
      <c r="A6" s="83"/>
      <c r="C6" s="380" t="s">
        <v>40</v>
      </c>
      <c r="D6" s="381"/>
      <c r="E6" s="9" t="s">
        <v>96</v>
      </c>
      <c r="F6" s="9" t="s">
        <v>97</v>
      </c>
      <c r="G6" s="10"/>
      <c r="H6" s="381" t="s">
        <v>10</v>
      </c>
      <c r="I6" s="381"/>
      <c r="J6" s="9" t="s">
        <v>96</v>
      </c>
      <c r="K6" s="11" t="s">
        <v>97</v>
      </c>
      <c r="L6" s="83"/>
    </row>
    <row r="7" spans="1:12" s="8" customFormat="1" ht="4.3499999999999996" customHeight="1" x14ac:dyDescent="0.2">
      <c r="A7" s="83"/>
      <c r="C7" s="12"/>
      <c r="D7" s="13"/>
      <c r="E7" s="14"/>
      <c r="F7" s="14"/>
      <c r="G7" s="10"/>
      <c r="H7" s="15"/>
      <c r="I7" s="13"/>
      <c r="K7" s="16"/>
      <c r="L7" s="83"/>
    </row>
    <row r="8" spans="1:12" s="8" customFormat="1" x14ac:dyDescent="0.2">
      <c r="A8" s="83"/>
      <c r="C8" s="380" t="s">
        <v>41</v>
      </c>
      <c r="D8" s="381"/>
      <c r="E8" s="14"/>
      <c r="F8" s="14"/>
      <c r="G8" s="10"/>
      <c r="H8" s="381" t="s">
        <v>42</v>
      </c>
      <c r="I8" s="381"/>
      <c r="J8" s="17"/>
      <c r="K8" s="18"/>
      <c r="L8" s="83"/>
    </row>
    <row r="9" spans="1:12" s="8" customFormat="1" ht="5.45" customHeight="1" x14ac:dyDescent="0.2">
      <c r="A9" s="83"/>
      <c r="C9" s="19"/>
      <c r="D9" s="20"/>
      <c r="E9" s="14"/>
      <c r="F9" s="14"/>
      <c r="G9" s="10"/>
      <c r="H9" s="21"/>
      <c r="I9" s="20"/>
      <c r="J9" s="14"/>
      <c r="K9" s="22"/>
      <c r="L9" s="83"/>
    </row>
    <row r="10" spans="1:12" s="8" customFormat="1" ht="13.35" customHeight="1" x14ac:dyDescent="0.2">
      <c r="A10" s="83" t="s">
        <v>1</v>
      </c>
      <c r="C10" s="391" t="s">
        <v>43</v>
      </c>
      <c r="D10" s="392"/>
      <c r="E10" s="23">
        <v>1340189880.23</v>
      </c>
      <c r="F10" s="23">
        <v>928455450.13</v>
      </c>
      <c r="G10" s="10"/>
      <c r="H10" s="392" t="s">
        <v>44</v>
      </c>
      <c r="I10" s="392"/>
      <c r="J10" s="23">
        <v>251250421.44</v>
      </c>
      <c r="K10" s="24">
        <v>602081277.73000002</v>
      </c>
      <c r="L10" s="83" t="s">
        <v>11</v>
      </c>
    </row>
    <row r="11" spans="1:12" s="8" customFormat="1" ht="13.35" customHeight="1" x14ac:dyDescent="0.2">
      <c r="A11" s="83" t="s">
        <v>2</v>
      </c>
      <c r="C11" s="391" t="s">
        <v>45</v>
      </c>
      <c r="D11" s="392"/>
      <c r="E11" s="23">
        <v>27944750.800000001</v>
      </c>
      <c r="F11" s="23">
        <v>140765593.63</v>
      </c>
      <c r="G11" s="10"/>
      <c r="H11" s="392" t="s">
        <v>46</v>
      </c>
      <c r="I11" s="392"/>
      <c r="J11" s="23">
        <v>0</v>
      </c>
      <c r="K11" s="24">
        <v>0</v>
      </c>
      <c r="L11" s="83" t="s">
        <v>105</v>
      </c>
    </row>
    <row r="12" spans="1:12" s="8" customFormat="1" ht="13.35" customHeight="1" x14ac:dyDescent="0.2">
      <c r="A12" s="83" t="s">
        <v>3</v>
      </c>
      <c r="C12" s="391" t="s">
        <v>47</v>
      </c>
      <c r="D12" s="392"/>
      <c r="E12" s="23">
        <v>91333643.319999993</v>
      </c>
      <c r="F12" s="23">
        <v>10114075.6</v>
      </c>
      <c r="G12" s="10"/>
      <c r="H12" s="392" t="s">
        <v>48</v>
      </c>
      <c r="I12" s="392"/>
      <c r="J12" s="23">
        <v>16533225.119999999</v>
      </c>
      <c r="K12" s="24">
        <v>202738659.30000001</v>
      </c>
      <c r="L12" s="83" t="s">
        <v>12</v>
      </c>
    </row>
    <row r="13" spans="1:12" s="8" customFormat="1" ht="13.35" customHeight="1" x14ac:dyDescent="0.2">
      <c r="A13" s="83" t="s">
        <v>98</v>
      </c>
      <c r="C13" s="391" t="s">
        <v>49</v>
      </c>
      <c r="D13" s="392"/>
      <c r="E13" s="23">
        <v>0</v>
      </c>
      <c r="F13" s="23">
        <v>0</v>
      </c>
      <c r="G13" s="10"/>
      <c r="H13" s="392" t="s">
        <v>50</v>
      </c>
      <c r="I13" s="392"/>
      <c r="J13" s="23">
        <v>0</v>
      </c>
      <c r="K13" s="24">
        <v>0</v>
      </c>
      <c r="L13" s="83" t="s">
        <v>106</v>
      </c>
    </row>
    <row r="14" spans="1:12" s="8" customFormat="1" ht="13.35" customHeight="1" x14ac:dyDescent="0.2">
      <c r="A14" s="83" t="s">
        <v>99</v>
      </c>
      <c r="C14" s="391" t="s">
        <v>51</v>
      </c>
      <c r="D14" s="392"/>
      <c r="E14" s="23">
        <v>0</v>
      </c>
      <c r="F14" s="23">
        <v>-0.01</v>
      </c>
      <c r="G14" s="10"/>
      <c r="H14" s="392" t="s">
        <v>52</v>
      </c>
      <c r="I14" s="392"/>
      <c r="J14" s="23">
        <v>0</v>
      </c>
      <c r="K14" s="24">
        <v>0</v>
      </c>
      <c r="L14" s="83" t="s">
        <v>107</v>
      </c>
    </row>
    <row r="15" spans="1:12" s="8" customFormat="1" ht="23.1" customHeight="1" x14ac:dyDescent="0.2">
      <c r="A15" s="83" t="s">
        <v>100</v>
      </c>
      <c r="C15" s="393" t="s">
        <v>53</v>
      </c>
      <c r="D15" s="394"/>
      <c r="E15" s="23">
        <v>0</v>
      </c>
      <c r="F15" s="23">
        <v>0</v>
      </c>
      <c r="G15" s="10"/>
      <c r="H15" s="392" t="s">
        <v>54</v>
      </c>
      <c r="I15" s="392"/>
      <c r="J15" s="23">
        <v>1301750.7</v>
      </c>
      <c r="K15" s="24">
        <v>5164386.2</v>
      </c>
      <c r="L15" s="83" t="s">
        <v>13</v>
      </c>
    </row>
    <row r="16" spans="1:12" s="8" customFormat="1" ht="13.35" customHeight="1" x14ac:dyDescent="0.2">
      <c r="A16" s="83" t="s">
        <v>101</v>
      </c>
      <c r="C16" s="391" t="s">
        <v>55</v>
      </c>
      <c r="D16" s="392"/>
      <c r="E16" s="23">
        <v>0</v>
      </c>
      <c r="F16" s="23">
        <v>0</v>
      </c>
      <c r="G16" s="10"/>
      <c r="H16" s="392" t="s">
        <v>56</v>
      </c>
      <c r="I16" s="392"/>
      <c r="J16" s="23">
        <v>0</v>
      </c>
      <c r="K16" s="24">
        <v>0</v>
      </c>
      <c r="L16" s="83" t="s">
        <v>108</v>
      </c>
    </row>
    <row r="17" spans="1:13" s="8" customFormat="1" x14ac:dyDescent="0.2">
      <c r="A17" s="83"/>
      <c r="C17" s="25"/>
      <c r="D17" s="26"/>
      <c r="E17" s="27"/>
      <c r="F17" s="27"/>
      <c r="G17" s="10"/>
      <c r="H17" s="392" t="s">
        <v>57</v>
      </c>
      <c r="I17" s="392"/>
      <c r="J17" s="23">
        <v>185121.31</v>
      </c>
      <c r="K17" s="24">
        <v>105156.3</v>
      </c>
      <c r="L17" s="83" t="s">
        <v>14</v>
      </c>
    </row>
    <row r="18" spans="1:13" s="8" customFormat="1" x14ac:dyDescent="0.2">
      <c r="A18" s="83"/>
      <c r="C18" s="380" t="s">
        <v>58</v>
      </c>
      <c r="D18" s="381"/>
      <c r="E18" s="17">
        <v>1459468274.3499999</v>
      </c>
      <c r="F18" s="17">
        <v>1079335119.3499999</v>
      </c>
      <c r="G18" s="28"/>
      <c r="H18" s="381" t="s">
        <v>59</v>
      </c>
      <c r="I18" s="381"/>
      <c r="J18" s="17">
        <v>269270518.56999999</v>
      </c>
      <c r="K18" s="29">
        <v>810089479.52999997</v>
      </c>
      <c r="L18" s="83"/>
    </row>
    <row r="19" spans="1:13" s="8" customFormat="1" x14ac:dyDescent="0.2">
      <c r="A19" s="83"/>
      <c r="C19" s="12"/>
      <c r="D19" s="30"/>
      <c r="E19" s="31"/>
      <c r="F19" s="31"/>
      <c r="G19" s="28"/>
      <c r="K19" s="16"/>
      <c r="L19" s="83"/>
    </row>
    <row r="20" spans="1:13" s="8" customFormat="1" x14ac:dyDescent="0.2">
      <c r="A20" s="83"/>
      <c r="C20" s="380" t="s">
        <v>60</v>
      </c>
      <c r="D20" s="381"/>
      <c r="E20" s="32"/>
      <c r="F20" s="32"/>
      <c r="G20" s="10"/>
      <c r="H20" s="381" t="s">
        <v>61</v>
      </c>
      <c r="I20" s="381"/>
      <c r="J20" s="32"/>
      <c r="K20" s="33"/>
      <c r="L20" s="83"/>
    </row>
    <row r="21" spans="1:13" s="8" customFormat="1" ht="2.4500000000000002" customHeight="1" x14ac:dyDescent="0.2">
      <c r="A21" s="83"/>
      <c r="C21" s="25"/>
      <c r="D21" s="34"/>
      <c r="E21" s="27"/>
      <c r="F21" s="27"/>
      <c r="G21" s="10"/>
      <c r="H21" s="34"/>
      <c r="I21" s="26"/>
      <c r="J21" s="27"/>
      <c r="K21" s="35"/>
      <c r="L21" s="83"/>
    </row>
    <row r="22" spans="1:13" s="8" customFormat="1" ht="15" x14ac:dyDescent="0.25">
      <c r="A22" s="83" t="s">
        <v>4</v>
      </c>
      <c r="C22" s="393" t="s">
        <v>62</v>
      </c>
      <c r="D22" s="394"/>
      <c r="E22" s="23">
        <v>394044052.94999999</v>
      </c>
      <c r="F22" s="23">
        <v>178732464.18000001</v>
      </c>
      <c r="G22" s="10"/>
      <c r="H22" s="392" t="s">
        <v>63</v>
      </c>
      <c r="I22" s="392"/>
      <c r="J22" s="23">
        <v>0</v>
      </c>
      <c r="K22" s="24">
        <v>0</v>
      </c>
      <c r="L22" s="83" t="s">
        <v>109</v>
      </c>
      <c r="M22"/>
    </row>
    <row r="23" spans="1:13" s="8" customFormat="1" ht="15" x14ac:dyDescent="0.25">
      <c r="A23" s="83" t="s">
        <v>102</v>
      </c>
      <c r="C23" s="393" t="s">
        <v>64</v>
      </c>
      <c r="D23" s="394"/>
      <c r="E23" s="23">
        <v>0</v>
      </c>
      <c r="F23" s="23">
        <v>0</v>
      </c>
      <c r="G23" s="10"/>
      <c r="H23" s="392" t="s">
        <v>65</v>
      </c>
      <c r="I23" s="392"/>
      <c r="J23" s="23">
        <v>0</v>
      </c>
      <c r="K23" s="24">
        <v>0</v>
      </c>
      <c r="L23" s="83" t="s">
        <v>110</v>
      </c>
      <c r="M23"/>
    </row>
    <row r="24" spans="1:13" s="8" customFormat="1" ht="15" x14ac:dyDescent="0.25">
      <c r="A24" s="83" t="s">
        <v>5</v>
      </c>
      <c r="C24" s="393" t="s">
        <v>66</v>
      </c>
      <c r="D24" s="394"/>
      <c r="E24" s="23">
        <v>11920231066.34</v>
      </c>
      <c r="F24" s="23">
        <v>11029439193.02</v>
      </c>
      <c r="G24" s="10"/>
      <c r="H24" s="394" t="s">
        <v>67</v>
      </c>
      <c r="I24" s="394"/>
      <c r="J24" s="23">
        <v>1962789953.97</v>
      </c>
      <c r="K24" s="24">
        <v>1743059827.6800001</v>
      </c>
      <c r="L24" s="83" t="s">
        <v>15</v>
      </c>
      <c r="M24"/>
    </row>
    <row r="25" spans="1:13" s="8" customFormat="1" ht="15" x14ac:dyDescent="0.25">
      <c r="A25" s="83" t="s">
        <v>6</v>
      </c>
      <c r="C25" s="393" t="s">
        <v>68</v>
      </c>
      <c r="D25" s="394"/>
      <c r="E25" s="23">
        <v>677361181.83000004</v>
      </c>
      <c r="F25" s="23">
        <v>569825390.90999997</v>
      </c>
      <c r="G25" s="10"/>
      <c r="H25" s="392" t="s">
        <v>69</v>
      </c>
      <c r="I25" s="392"/>
      <c r="J25" s="23">
        <v>0</v>
      </c>
      <c r="K25" s="24">
        <v>0</v>
      </c>
      <c r="L25" s="83" t="s">
        <v>111</v>
      </c>
      <c r="M25"/>
    </row>
    <row r="26" spans="1:13" s="8" customFormat="1" x14ac:dyDescent="0.2">
      <c r="A26" s="83" t="s">
        <v>7</v>
      </c>
      <c r="C26" s="393" t="s">
        <v>70</v>
      </c>
      <c r="D26" s="394"/>
      <c r="E26" s="23">
        <v>24999711.309999999</v>
      </c>
      <c r="F26" s="23">
        <v>3161839.98</v>
      </c>
      <c r="G26" s="10"/>
      <c r="H26" s="392" t="s">
        <v>71</v>
      </c>
      <c r="I26" s="392"/>
      <c r="J26" s="23">
        <v>15259708.6</v>
      </c>
      <c r="K26" s="24">
        <v>10410516.07</v>
      </c>
      <c r="L26" s="83" t="s">
        <v>16</v>
      </c>
    </row>
    <row r="27" spans="1:13" s="8" customFormat="1" x14ac:dyDescent="0.2">
      <c r="A27" s="83" t="s">
        <v>8</v>
      </c>
      <c r="C27" s="393" t="s">
        <v>72</v>
      </c>
      <c r="D27" s="394"/>
      <c r="E27" s="23">
        <v>-368363807.55000001</v>
      </c>
      <c r="F27" s="23">
        <v>-414910254.33999997</v>
      </c>
      <c r="G27" s="10"/>
      <c r="H27" s="392" t="s">
        <v>73</v>
      </c>
      <c r="I27" s="392"/>
      <c r="J27" s="23">
        <v>0</v>
      </c>
      <c r="K27" s="24">
        <v>0</v>
      </c>
      <c r="L27" s="83" t="s">
        <v>112</v>
      </c>
    </row>
    <row r="28" spans="1:13" s="8" customFormat="1" x14ac:dyDescent="0.2">
      <c r="A28" s="83" t="s">
        <v>9</v>
      </c>
      <c r="C28" s="393" t="s">
        <v>74</v>
      </c>
      <c r="D28" s="394"/>
      <c r="E28" s="23">
        <v>45427141.799999997</v>
      </c>
      <c r="F28" s="23">
        <v>24555682.5</v>
      </c>
      <c r="G28" s="10"/>
      <c r="H28" s="381" t="s">
        <v>75</v>
      </c>
      <c r="I28" s="381"/>
      <c r="J28" s="17">
        <v>1978049662.5699999</v>
      </c>
      <c r="K28" s="29">
        <v>1753470343.75</v>
      </c>
      <c r="L28" s="83"/>
    </row>
    <row r="29" spans="1:13" s="8" customFormat="1" x14ac:dyDescent="0.2">
      <c r="A29" s="83" t="s">
        <v>103</v>
      </c>
      <c r="C29" s="393" t="s">
        <v>76</v>
      </c>
      <c r="D29" s="394"/>
      <c r="E29" s="23">
        <v>0</v>
      </c>
      <c r="F29" s="23">
        <v>0</v>
      </c>
      <c r="G29" s="10"/>
      <c r="K29" s="16"/>
      <c r="L29" s="83"/>
    </row>
    <row r="30" spans="1:13" s="8" customFormat="1" x14ac:dyDescent="0.2">
      <c r="A30" s="83" t="s">
        <v>104</v>
      </c>
      <c r="C30" s="393" t="s">
        <v>77</v>
      </c>
      <c r="D30" s="394"/>
      <c r="E30" s="23">
        <v>0</v>
      </c>
      <c r="F30" s="23">
        <v>0</v>
      </c>
      <c r="G30" s="10"/>
      <c r="H30" s="381" t="s">
        <v>78</v>
      </c>
      <c r="I30" s="381"/>
      <c r="J30" s="17">
        <v>2247320181.1399999</v>
      </c>
      <c r="K30" s="29">
        <v>2563559823.2799997</v>
      </c>
      <c r="L30" s="83"/>
    </row>
    <row r="31" spans="1:13" s="8" customFormat="1" x14ac:dyDescent="0.2">
      <c r="A31" s="83"/>
      <c r="C31" s="36"/>
      <c r="D31" s="37"/>
      <c r="E31" s="38"/>
      <c r="F31" s="38"/>
      <c r="G31" s="10"/>
      <c r="K31" s="16"/>
      <c r="L31" s="83"/>
    </row>
    <row r="32" spans="1:13" s="8" customFormat="1" x14ac:dyDescent="0.2">
      <c r="A32" s="83"/>
      <c r="C32" s="395" t="s">
        <v>79</v>
      </c>
      <c r="D32" s="396"/>
      <c r="E32" s="39">
        <v>12693699346.68</v>
      </c>
      <c r="F32" s="39">
        <v>11390804316.25</v>
      </c>
      <c r="G32" s="28"/>
      <c r="H32" s="381" t="s">
        <v>17</v>
      </c>
      <c r="I32" s="381"/>
      <c r="J32" s="31"/>
      <c r="K32" s="40"/>
      <c r="L32" s="83"/>
    </row>
    <row r="33" spans="1:12" s="8" customFormat="1" x14ac:dyDescent="0.2">
      <c r="A33" s="83"/>
      <c r="C33" s="36"/>
      <c r="D33" s="41"/>
      <c r="E33" s="38"/>
      <c r="F33" s="38"/>
      <c r="G33" s="10"/>
      <c r="H33" s="381" t="s">
        <v>80</v>
      </c>
      <c r="I33" s="381"/>
      <c r="J33" s="17">
        <v>0</v>
      </c>
      <c r="K33" s="29">
        <v>0</v>
      </c>
      <c r="L33" s="83"/>
    </row>
    <row r="34" spans="1:12" s="8" customFormat="1" x14ac:dyDescent="0.2">
      <c r="A34" s="83"/>
      <c r="C34" s="395" t="s">
        <v>81</v>
      </c>
      <c r="D34" s="396"/>
      <c r="E34" s="39">
        <v>14153167621.030001</v>
      </c>
      <c r="F34" s="39">
        <v>12470139435.6</v>
      </c>
      <c r="G34" s="10"/>
      <c r="H34" s="392" t="s">
        <v>82</v>
      </c>
      <c r="I34" s="392"/>
      <c r="J34" s="23">
        <v>0</v>
      </c>
      <c r="K34" s="24">
        <v>0</v>
      </c>
      <c r="L34" s="83" t="s">
        <v>113</v>
      </c>
    </row>
    <row r="35" spans="1:12" s="8" customFormat="1" ht="12" customHeight="1" x14ac:dyDescent="0.2">
      <c r="A35" s="83"/>
      <c r="C35" s="25"/>
      <c r="D35" s="34"/>
      <c r="E35" s="27"/>
      <c r="F35" s="27"/>
      <c r="G35" s="10"/>
      <c r="H35" s="392" t="s">
        <v>83</v>
      </c>
      <c r="I35" s="392"/>
      <c r="J35" s="23">
        <v>0</v>
      </c>
      <c r="K35" s="24">
        <v>0</v>
      </c>
      <c r="L35" s="83" t="s">
        <v>114</v>
      </c>
    </row>
    <row r="36" spans="1:12" s="8" customFormat="1" ht="10.35" customHeight="1" x14ac:dyDescent="0.2">
      <c r="A36" s="83"/>
      <c r="C36" s="25"/>
      <c r="D36" s="34"/>
      <c r="E36" s="42"/>
      <c r="F36" s="42"/>
      <c r="G36" s="10"/>
      <c r="H36" s="392" t="s">
        <v>84</v>
      </c>
      <c r="I36" s="392"/>
      <c r="J36" s="23">
        <v>0</v>
      </c>
      <c r="K36" s="24">
        <v>0</v>
      </c>
      <c r="L36" s="83" t="s">
        <v>115</v>
      </c>
    </row>
    <row r="37" spans="1:12" s="8" customFormat="1" ht="4.3499999999999996" customHeight="1" x14ac:dyDescent="0.2">
      <c r="A37" s="83"/>
      <c r="C37" s="25"/>
      <c r="D37" s="34"/>
      <c r="E37" s="42"/>
      <c r="F37" s="42"/>
      <c r="G37" s="10"/>
      <c r="K37" s="16"/>
      <c r="L37" s="83"/>
    </row>
    <row r="38" spans="1:12" s="8" customFormat="1" ht="11.45" customHeight="1" x14ac:dyDescent="0.2">
      <c r="A38" s="83"/>
      <c r="C38" s="25"/>
      <c r="D38" s="43"/>
      <c r="E38" s="43"/>
      <c r="F38" s="42"/>
      <c r="G38" s="10"/>
      <c r="H38" s="381" t="s">
        <v>85</v>
      </c>
      <c r="I38" s="381"/>
      <c r="J38" s="17">
        <v>11905847439.889999</v>
      </c>
      <c r="K38" s="29">
        <v>9906579612.3200016</v>
      </c>
      <c r="L38" s="83"/>
    </row>
    <row r="39" spans="1:12" s="8" customFormat="1" ht="11.45" customHeight="1" x14ac:dyDescent="0.2">
      <c r="A39" s="83"/>
      <c r="C39" s="25"/>
      <c r="D39" s="43"/>
      <c r="E39" s="43"/>
      <c r="F39" s="42"/>
      <c r="G39" s="10"/>
      <c r="H39" s="392" t="s">
        <v>86</v>
      </c>
      <c r="I39" s="392"/>
      <c r="J39" s="23">
        <v>1168642683.5699999</v>
      </c>
      <c r="K39" s="24">
        <v>975370437.91000009</v>
      </c>
      <c r="L39" s="83" t="s">
        <v>18</v>
      </c>
    </row>
    <row r="40" spans="1:12" s="8" customFormat="1" x14ac:dyDescent="0.2">
      <c r="A40" s="83"/>
      <c r="C40" s="25"/>
      <c r="D40" s="43"/>
      <c r="E40" s="43"/>
      <c r="F40" s="42"/>
      <c r="G40" s="10"/>
      <c r="H40" s="392" t="s">
        <v>87</v>
      </c>
      <c r="I40" s="392"/>
      <c r="J40" s="23">
        <v>10959518626.34</v>
      </c>
      <c r="K40" s="24">
        <v>9205991613.5400009</v>
      </c>
      <c r="L40" s="83" t="s">
        <v>19</v>
      </c>
    </row>
    <row r="41" spans="1:12" s="8" customFormat="1" ht="12" customHeight="1" x14ac:dyDescent="0.2">
      <c r="A41" s="83"/>
      <c r="C41" s="25"/>
      <c r="D41" s="43"/>
      <c r="E41" s="43"/>
      <c r="F41" s="42"/>
      <c r="G41" s="10"/>
      <c r="H41" s="392" t="s">
        <v>88</v>
      </c>
      <c r="I41" s="392"/>
      <c r="J41" s="23">
        <v>0</v>
      </c>
      <c r="K41" s="24">
        <v>0</v>
      </c>
      <c r="L41" s="83" t="s">
        <v>116</v>
      </c>
    </row>
    <row r="42" spans="1:12" s="8" customFormat="1" ht="12" customHeight="1" x14ac:dyDescent="0.2">
      <c r="A42" s="83"/>
      <c r="C42" s="25"/>
      <c r="D42" s="43"/>
      <c r="E42" s="43"/>
      <c r="F42" s="42"/>
      <c r="G42" s="10"/>
      <c r="H42" s="26" t="s">
        <v>89</v>
      </c>
      <c r="I42" s="26"/>
      <c r="J42" s="23">
        <v>0</v>
      </c>
      <c r="K42" s="24">
        <v>0</v>
      </c>
      <c r="L42" s="83" t="s">
        <v>117</v>
      </c>
    </row>
    <row r="43" spans="1:12" s="8" customFormat="1" ht="11.45" customHeight="1" x14ac:dyDescent="0.2">
      <c r="A43" s="83"/>
      <c r="C43" s="25"/>
      <c r="D43" s="43"/>
      <c r="E43" s="43"/>
      <c r="F43" s="42"/>
      <c r="G43" s="10"/>
      <c r="H43" s="392" t="s">
        <v>90</v>
      </c>
      <c r="I43" s="392"/>
      <c r="J43" s="23">
        <v>-222313870.02000001</v>
      </c>
      <c r="K43" s="24">
        <v>-274782439.13</v>
      </c>
      <c r="L43" s="83" t="s">
        <v>20</v>
      </c>
    </row>
    <row r="44" spans="1:12" s="8" customFormat="1" ht="8.1" customHeight="1" x14ac:dyDescent="0.2">
      <c r="A44" s="83"/>
      <c r="C44" s="25"/>
      <c r="D44" s="34"/>
      <c r="E44" s="42"/>
      <c r="F44" s="42"/>
      <c r="G44" s="10"/>
      <c r="H44" s="34"/>
      <c r="I44" s="44"/>
      <c r="J44" s="27"/>
      <c r="K44" s="35"/>
      <c r="L44" s="83"/>
    </row>
    <row r="45" spans="1:12" s="8" customFormat="1" ht="23.45" customHeight="1" x14ac:dyDescent="0.2">
      <c r="A45" s="83"/>
      <c r="C45" s="25"/>
      <c r="D45" s="34"/>
      <c r="E45" s="42"/>
      <c r="F45" s="42"/>
      <c r="G45" s="10"/>
      <c r="H45" s="381" t="s">
        <v>91</v>
      </c>
      <c r="I45" s="381"/>
      <c r="J45" s="17">
        <v>0</v>
      </c>
      <c r="K45" s="29">
        <v>0</v>
      </c>
      <c r="L45" s="83"/>
    </row>
    <row r="46" spans="1:12" s="8" customFormat="1" ht="3.6" customHeight="1" x14ac:dyDescent="0.2">
      <c r="A46" s="83"/>
      <c r="C46" s="25"/>
      <c r="D46" s="34"/>
      <c r="E46" s="42"/>
      <c r="F46" s="42"/>
      <c r="G46" s="10"/>
      <c r="H46" s="34"/>
      <c r="I46" s="44"/>
      <c r="J46" s="27"/>
      <c r="K46" s="35"/>
      <c r="L46" s="83"/>
    </row>
    <row r="47" spans="1:12" s="8" customFormat="1" ht="11.45" customHeight="1" x14ac:dyDescent="0.2">
      <c r="A47" s="83"/>
      <c r="C47" s="25"/>
      <c r="D47" s="34"/>
      <c r="E47" s="42"/>
      <c r="F47" s="42"/>
      <c r="G47" s="10"/>
      <c r="H47" s="392" t="s">
        <v>92</v>
      </c>
      <c r="I47" s="392"/>
      <c r="J47" s="23">
        <v>0</v>
      </c>
      <c r="K47" s="24">
        <v>0</v>
      </c>
      <c r="L47" s="83" t="s">
        <v>118</v>
      </c>
    </row>
    <row r="48" spans="1:12" s="8" customFormat="1" ht="11.45" customHeight="1" x14ac:dyDescent="0.2">
      <c r="A48" s="83"/>
      <c r="C48" s="25"/>
      <c r="D48" s="34"/>
      <c r="E48" s="42"/>
      <c r="F48" s="42"/>
      <c r="G48" s="10"/>
      <c r="H48" s="392" t="s">
        <v>93</v>
      </c>
      <c r="I48" s="392"/>
      <c r="J48" s="23">
        <v>0</v>
      </c>
      <c r="K48" s="24">
        <v>0</v>
      </c>
      <c r="L48" s="83" t="s">
        <v>119</v>
      </c>
    </row>
    <row r="49" spans="1:12" s="8" customFormat="1" ht="5.45" customHeight="1" x14ac:dyDescent="0.2">
      <c r="A49" s="83"/>
      <c r="C49" s="25"/>
      <c r="D49" s="34"/>
      <c r="E49" s="42"/>
      <c r="F49" s="42"/>
      <c r="G49" s="10"/>
      <c r="H49" s="34"/>
      <c r="I49" s="45"/>
      <c r="J49" s="27"/>
      <c r="K49" s="35"/>
      <c r="L49" s="83"/>
    </row>
    <row r="50" spans="1:12" s="8" customFormat="1" ht="12" customHeight="1" x14ac:dyDescent="0.2">
      <c r="A50" s="83"/>
      <c r="C50" s="25"/>
      <c r="D50" s="34"/>
      <c r="E50" s="42"/>
      <c r="F50" s="42"/>
      <c r="G50" s="10"/>
      <c r="H50" s="381" t="s">
        <v>94</v>
      </c>
      <c r="I50" s="381"/>
      <c r="J50" s="17">
        <v>11905847439.889999</v>
      </c>
      <c r="K50" s="29">
        <v>9906579612.3200016</v>
      </c>
      <c r="L50" s="83"/>
    </row>
    <row r="51" spans="1:12" s="8" customFormat="1" ht="4.3499999999999996" customHeight="1" x14ac:dyDescent="0.2">
      <c r="A51" s="83"/>
      <c r="C51" s="25"/>
      <c r="D51" s="34"/>
      <c r="E51" s="42"/>
      <c r="F51" s="42"/>
      <c r="G51" s="10"/>
      <c r="H51" s="34"/>
      <c r="I51" s="44"/>
      <c r="J51" s="27"/>
      <c r="K51" s="35"/>
      <c r="L51" s="83"/>
    </row>
    <row r="52" spans="1:12" s="8" customFormat="1" x14ac:dyDescent="0.2">
      <c r="A52" s="83"/>
      <c r="C52" s="25"/>
      <c r="D52" s="34"/>
      <c r="E52" s="42"/>
      <c r="F52" s="42"/>
      <c r="G52" s="10"/>
      <c r="H52" s="381" t="s">
        <v>95</v>
      </c>
      <c r="I52" s="381"/>
      <c r="J52" s="17">
        <v>14153167621.029999</v>
      </c>
      <c r="K52" s="29">
        <v>12470139435.600002</v>
      </c>
      <c r="L52" s="83"/>
    </row>
    <row r="53" spans="1:12" s="8" customFormat="1" ht="4.3499999999999996" customHeight="1" x14ac:dyDescent="0.2">
      <c r="A53" s="83"/>
      <c r="C53" s="46"/>
      <c r="D53" s="47"/>
      <c r="E53" s="47"/>
      <c r="F53" s="47"/>
      <c r="G53" s="48"/>
      <c r="H53" s="47"/>
      <c r="I53" s="47"/>
      <c r="J53" s="47"/>
      <c r="K53" s="49"/>
      <c r="L53" s="83"/>
    </row>
    <row r="54" spans="1:12" x14ac:dyDescent="0.2">
      <c r="C54" s="44"/>
      <c r="D54" s="50"/>
      <c r="E54" s="51"/>
      <c r="F54" s="51"/>
      <c r="G54" s="10"/>
      <c r="H54" s="52"/>
      <c r="I54" s="50"/>
      <c r="J54" s="51"/>
      <c r="K54" s="51"/>
    </row>
    <row r="55" spans="1:12" x14ac:dyDescent="0.2">
      <c r="J55" s="53"/>
    </row>
    <row r="56" spans="1:12" hidden="1" x14ac:dyDescent="0.2">
      <c r="J56" s="53">
        <v>0</v>
      </c>
      <c r="K56" s="53">
        <v>0</v>
      </c>
    </row>
    <row r="57" spans="1:12" hidden="1" x14ac:dyDescent="0.2">
      <c r="J57" s="54"/>
    </row>
    <row r="58" spans="1:12" hidden="1" x14ac:dyDescent="0.2"/>
    <row r="59" spans="1:12" hidden="1" x14ac:dyDescent="0.2"/>
    <row r="60" spans="1:12" x14ac:dyDescent="0.2"/>
    <row r="61" spans="1:12" x14ac:dyDescent="0.2"/>
    <row r="62" spans="1:12" x14ac:dyDescent="0.2"/>
    <row r="63" spans="1:12" x14ac:dyDescent="0.2"/>
    <row r="64" spans="1:12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</sheetData>
  <mergeCells count="60">
    <mergeCell ref="H48:I48"/>
    <mergeCell ref="H50:I50"/>
    <mergeCell ref="H52:I52"/>
    <mergeCell ref="H39:I39"/>
    <mergeCell ref="H40:I40"/>
    <mergeCell ref="H41:I41"/>
    <mergeCell ref="H43:I43"/>
    <mergeCell ref="H45:I45"/>
    <mergeCell ref="H47:I47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10:D10"/>
    <mergeCell ref="H10:I10"/>
    <mergeCell ref="C11:D11"/>
    <mergeCell ref="H11:I11"/>
    <mergeCell ref="C12:D12"/>
    <mergeCell ref="H12:I12"/>
    <mergeCell ref="C8:D8"/>
    <mergeCell ref="H8:I8"/>
    <mergeCell ref="C2:K2"/>
    <mergeCell ref="C3:K3"/>
    <mergeCell ref="C4:K4"/>
    <mergeCell ref="C6:D6"/>
    <mergeCell ref="H6:I6"/>
  </mergeCells>
  <pageMargins left="0.25" right="0.25" top="0.75" bottom="0.75" header="0.3" footer="0.3"/>
  <pageSetup scale="7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opLeftCell="B1" zoomScale="115" zoomScaleNormal="115" zoomScalePageLayoutView="115" workbookViewId="0">
      <selection activeCell="D14" sqref="D14:F14"/>
    </sheetView>
  </sheetViews>
  <sheetFormatPr baseColWidth="10" defaultColWidth="11.42578125" defaultRowHeight="12" x14ac:dyDescent="0.2"/>
  <cols>
    <col min="1" max="1" width="11.7109375" style="83" hidden="1" customWidth="1"/>
    <col min="2" max="2" width="3.42578125" style="55" customWidth="1"/>
    <col min="3" max="3" width="13.42578125" style="55" customWidth="1"/>
    <col min="4" max="4" width="47.28515625" style="55" customWidth="1"/>
    <col min="5" max="5" width="11.42578125" style="55"/>
    <col min="6" max="6" width="5.140625" style="55" customWidth="1"/>
    <col min="7" max="7" width="16.28515625" style="55" customWidth="1"/>
    <col min="8" max="8" width="18.42578125" style="55" customWidth="1"/>
    <col min="9" max="9" width="2" style="55" customWidth="1"/>
    <col min="10" max="16384" width="11.42578125" style="55"/>
  </cols>
  <sheetData>
    <row r="1" spans="1:8" ht="14.25" customHeight="1" x14ac:dyDescent="0.2">
      <c r="C1" s="518" t="s">
        <v>38</v>
      </c>
      <c r="D1" s="519"/>
      <c r="E1" s="519"/>
      <c r="F1" s="519"/>
      <c r="G1" s="519"/>
      <c r="H1" s="520"/>
    </row>
    <row r="2" spans="1:8" ht="14.25" customHeight="1" x14ac:dyDescent="0.2">
      <c r="C2" s="521" t="s">
        <v>146</v>
      </c>
      <c r="D2" s="522"/>
      <c r="E2" s="522"/>
      <c r="F2" s="522"/>
      <c r="G2" s="522"/>
      <c r="H2" s="523"/>
    </row>
    <row r="3" spans="1:8" ht="14.25" customHeight="1" x14ac:dyDescent="0.2">
      <c r="C3" s="521" t="s">
        <v>335</v>
      </c>
      <c r="D3" s="522"/>
      <c r="E3" s="522"/>
      <c r="F3" s="522"/>
      <c r="G3" s="522"/>
      <c r="H3" s="523"/>
    </row>
    <row r="4" spans="1:8" s="58" customFormat="1" ht="24" x14ac:dyDescent="0.2">
      <c r="A4" s="83"/>
      <c r="C4" s="56"/>
      <c r="D4" s="57"/>
      <c r="E4" s="57"/>
      <c r="F4" s="57"/>
      <c r="G4" s="302" t="s">
        <v>337</v>
      </c>
      <c r="H4" s="303" t="s">
        <v>336</v>
      </c>
    </row>
    <row r="5" spans="1:8" x14ac:dyDescent="0.2">
      <c r="C5" s="524" t="s">
        <v>21</v>
      </c>
      <c r="D5" s="525"/>
      <c r="E5" s="525"/>
      <c r="F5" s="525"/>
      <c r="G5" s="162"/>
      <c r="H5" s="59"/>
    </row>
    <row r="6" spans="1:8" s="62" customFormat="1" ht="28.35" customHeight="1" x14ac:dyDescent="0.2">
      <c r="A6" s="83"/>
      <c r="C6" s="524" t="s">
        <v>147</v>
      </c>
      <c r="D6" s="525"/>
      <c r="E6" s="525"/>
      <c r="F6" s="525"/>
      <c r="G6" s="60" t="e">
        <f>SUM(G7:G14)</f>
        <v>#REF!</v>
      </c>
      <c r="H6" s="61">
        <f>SUM(H7:H14)</f>
        <v>405111524.32999998</v>
      </c>
    </row>
    <row r="7" spans="1:8" ht="12" customHeight="1" x14ac:dyDescent="0.2">
      <c r="A7" s="83" t="s">
        <v>22</v>
      </c>
      <c r="C7" s="161"/>
      <c r="D7" s="517" t="s">
        <v>148</v>
      </c>
      <c r="E7" s="517"/>
      <c r="F7" s="517"/>
      <c r="G7" s="63" t="e">
        <f>VLOOKUP(A7,#REF!,6,FALSE)</f>
        <v>#REF!</v>
      </c>
      <c r="H7" s="64">
        <v>276333635.75</v>
      </c>
    </row>
    <row r="8" spans="1:8" ht="12" customHeight="1" x14ac:dyDescent="0.2">
      <c r="A8" s="83" t="s">
        <v>120</v>
      </c>
      <c r="C8" s="161"/>
      <c r="D8" s="517" t="s">
        <v>149</v>
      </c>
      <c r="E8" s="517"/>
      <c r="F8" s="517"/>
      <c r="G8" s="63" t="e">
        <f>VLOOKUP(A8,#REF!,6,FALSE)</f>
        <v>#REF!</v>
      </c>
      <c r="H8" s="64">
        <v>0</v>
      </c>
    </row>
    <row r="9" spans="1:8" ht="12" customHeight="1" x14ac:dyDescent="0.2">
      <c r="A9" s="83" t="s">
        <v>121</v>
      </c>
      <c r="C9" s="161"/>
      <c r="D9" s="517" t="s">
        <v>150</v>
      </c>
      <c r="E9" s="517"/>
      <c r="F9" s="517"/>
      <c r="G9" s="63" t="e">
        <f>VLOOKUP(A9,#REF!,6,FALSE)</f>
        <v>#REF!</v>
      </c>
      <c r="H9" s="64">
        <v>3002806.13</v>
      </c>
    </row>
    <row r="10" spans="1:8" x14ac:dyDescent="0.2">
      <c r="A10" s="83" t="s">
        <v>23</v>
      </c>
      <c r="C10" s="161"/>
      <c r="D10" s="517" t="s">
        <v>151</v>
      </c>
      <c r="E10" s="517"/>
      <c r="F10" s="517"/>
      <c r="G10" s="63" t="e">
        <f>VLOOKUP(A10,#REF!,6,FALSE)</f>
        <v>#REF!</v>
      </c>
      <c r="H10" s="64">
        <v>49132652.75</v>
      </c>
    </row>
    <row r="11" spans="1:8" ht="15.6" customHeight="1" x14ac:dyDescent="0.2">
      <c r="A11" s="83" t="s">
        <v>24</v>
      </c>
      <c r="C11" s="161"/>
      <c r="D11" s="517" t="s">
        <v>152</v>
      </c>
      <c r="E11" s="517"/>
      <c r="F11" s="517"/>
      <c r="G11" s="63" t="e">
        <f>VLOOKUP(A11,#REF!,6,FALSE)-13792572.72</f>
        <v>#REF!</v>
      </c>
      <c r="H11" s="64">
        <v>28226122.309999999</v>
      </c>
    </row>
    <row r="12" spans="1:8" ht="12" customHeight="1" x14ac:dyDescent="0.2">
      <c r="A12" s="83" t="s">
        <v>25</v>
      </c>
      <c r="C12" s="161"/>
      <c r="D12" s="517" t="s">
        <v>153</v>
      </c>
      <c r="E12" s="517"/>
      <c r="F12" s="517"/>
      <c r="G12" s="63" t="e">
        <f>VLOOKUP(A12,#REF!,6,FALSE)</f>
        <v>#REF!</v>
      </c>
      <c r="H12" s="64">
        <v>48416307.390000001</v>
      </c>
    </row>
    <row r="13" spans="1:8" ht="12" customHeight="1" x14ac:dyDescent="0.2">
      <c r="A13" s="83" t="s">
        <v>122</v>
      </c>
      <c r="C13" s="161"/>
      <c r="D13" s="517" t="s">
        <v>154</v>
      </c>
      <c r="E13" s="517"/>
      <c r="F13" s="517"/>
      <c r="G13" s="63" t="e">
        <f>VLOOKUP(A13,#REF!,6,FALSE)</f>
        <v>#REF!</v>
      </c>
      <c r="H13" s="64">
        <v>0</v>
      </c>
    </row>
    <row r="14" spans="1:8" ht="23.45" customHeight="1" x14ac:dyDescent="0.2">
      <c r="A14" s="83" t="s">
        <v>123</v>
      </c>
      <c r="C14" s="161"/>
      <c r="D14" s="517" t="s">
        <v>155</v>
      </c>
      <c r="E14" s="517"/>
      <c r="F14" s="517"/>
      <c r="G14" s="63" t="e">
        <f>VLOOKUP(A14,#REF!,6,FALSE)</f>
        <v>#REF!</v>
      </c>
      <c r="H14" s="64">
        <v>0</v>
      </c>
    </row>
    <row r="15" spans="1:8" x14ac:dyDescent="0.2">
      <c r="C15" s="526" t="s">
        <v>156</v>
      </c>
      <c r="D15" s="527"/>
      <c r="E15" s="527"/>
      <c r="F15" s="527"/>
      <c r="G15" s="67" t="e">
        <f>SUM(G16:G17)</f>
        <v>#REF!</v>
      </c>
      <c r="H15" s="68">
        <f>SUM(H16:H17)</f>
        <v>766335594.5999999</v>
      </c>
    </row>
    <row r="16" spans="1:8" x14ac:dyDescent="0.2">
      <c r="A16" s="83" t="s">
        <v>26</v>
      </c>
      <c r="C16" s="161"/>
      <c r="D16" s="517" t="s">
        <v>157</v>
      </c>
      <c r="E16" s="517"/>
      <c r="F16" s="517"/>
      <c r="G16" s="63" t="e">
        <f>VLOOKUP(A16,#REF!,6,FALSE)</f>
        <v>#REF!</v>
      </c>
      <c r="H16" s="64">
        <v>659652043.77999997</v>
      </c>
    </row>
    <row r="17" spans="1:8" x14ac:dyDescent="0.2">
      <c r="A17" s="83" t="s">
        <v>27</v>
      </c>
      <c r="C17" s="161"/>
      <c r="D17" s="517" t="s">
        <v>158</v>
      </c>
      <c r="E17" s="517"/>
      <c r="F17" s="517"/>
      <c r="G17" s="63" t="e">
        <f>VLOOKUP(A17,#REF!,6,FALSE)</f>
        <v>#REF!</v>
      </c>
      <c r="H17" s="64">
        <v>106683550.81999999</v>
      </c>
    </row>
    <row r="18" spans="1:8" x14ac:dyDescent="0.2">
      <c r="C18" s="526" t="s">
        <v>159</v>
      </c>
      <c r="D18" s="527"/>
      <c r="E18" s="527"/>
      <c r="F18" s="527"/>
      <c r="G18" s="67" t="e">
        <f>SUM(G19:G23)</f>
        <v>#REF!</v>
      </c>
      <c r="H18" s="68">
        <f>SUM(H19:H23)</f>
        <v>16456951.539999999</v>
      </c>
    </row>
    <row r="19" spans="1:8" x14ac:dyDescent="0.2">
      <c r="A19" s="83" t="s">
        <v>124</v>
      </c>
      <c r="C19" s="161"/>
      <c r="D19" s="517" t="s">
        <v>160</v>
      </c>
      <c r="E19" s="517"/>
      <c r="F19" s="517"/>
      <c r="G19" s="63" t="e">
        <f>VLOOKUP(A19,#REF!,6,FALSE)+13792572.72</f>
        <v>#REF!</v>
      </c>
      <c r="H19" s="64">
        <v>8266910.2299999995</v>
      </c>
    </row>
    <row r="20" spans="1:8" x14ac:dyDescent="0.2">
      <c r="A20" s="83" t="s">
        <v>125</v>
      </c>
      <c r="C20" s="161"/>
      <c r="D20" s="517" t="s">
        <v>161</v>
      </c>
      <c r="E20" s="517"/>
      <c r="F20" s="517"/>
      <c r="G20" s="63" t="e">
        <f>VLOOKUP(A20,#REF!,6,FALSE)</f>
        <v>#REF!</v>
      </c>
      <c r="H20" s="64">
        <v>0</v>
      </c>
    </row>
    <row r="21" spans="1:8" x14ac:dyDescent="0.2">
      <c r="A21" s="83" t="s">
        <v>126</v>
      </c>
      <c r="C21" s="161"/>
      <c r="D21" s="517" t="s">
        <v>162</v>
      </c>
      <c r="E21" s="517"/>
      <c r="F21" s="517"/>
      <c r="G21" s="63" t="e">
        <f>VLOOKUP(A21,#REF!,6,FALSE)</f>
        <v>#REF!</v>
      </c>
      <c r="H21" s="64">
        <v>0</v>
      </c>
    </row>
    <row r="22" spans="1:8" x14ac:dyDescent="0.2">
      <c r="A22" s="83" t="s">
        <v>127</v>
      </c>
      <c r="C22" s="161"/>
      <c r="D22" s="517" t="s">
        <v>163</v>
      </c>
      <c r="E22" s="517"/>
      <c r="F22" s="517"/>
      <c r="G22" s="63" t="e">
        <f>VLOOKUP(A22,#REF!,6,FALSE)</f>
        <v>#REF!</v>
      </c>
      <c r="H22" s="64">
        <v>0</v>
      </c>
    </row>
    <row r="23" spans="1:8" x14ac:dyDescent="0.2">
      <c r="A23" s="83" t="s">
        <v>28</v>
      </c>
      <c r="C23" s="161"/>
      <c r="D23" s="517" t="s">
        <v>164</v>
      </c>
      <c r="E23" s="517"/>
      <c r="F23" s="517"/>
      <c r="G23" s="63" t="e">
        <f>VLOOKUP(A23,#REF!,6,FALSE)</f>
        <v>#REF!</v>
      </c>
      <c r="H23" s="64">
        <v>8190041.3099999996</v>
      </c>
    </row>
    <row r="24" spans="1:8" x14ac:dyDescent="0.2">
      <c r="C24" s="161"/>
      <c r="D24" s="162"/>
      <c r="E24" s="162"/>
      <c r="F24" s="162"/>
      <c r="G24" s="65"/>
      <c r="H24" s="66"/>
    </row>
    <row r="25" spans="1:8" x14ac:dyDescent="0.2">
      <c r="C25" s="528" t="s">
        <v>165</v>
      </c>
      <c r="D25" s="529"/>
      <c r="E25" s="529"/>
      <c r="F25" s="529"/>
      <c r="G25" s="69" t="e">
        <f>+G18+G15+G6</f>
        <v>#REF!</v>
      </c>
      <c r="H25" s="70">
        <f>+H18+H15+H6</f>
        <v>1187904070.4699998</v>
      </c>
    </row>
    <row r="26" spans="1:8" x14ac:dyDescent="0.2">
      <c r="C26" s="161"/>
      <c r="D26" s="162"/>
      <c r="E26" s="162"/>
      <c r="F26" s="162"/>
      <c r="G26" s="63"/>
      <c r="H26" s="64"/>
    </row>
    <row r="27" spans="1:8" x14ac:dyDescent="0.2">
      <c r="C27" s="524" t="s">
        <v>166</v>
      </c>
      <c r="D27" s="525"/>
      <c r="E27" s="525"/>
      <c r="F27" s="525"/>
      <c r="G27" s="63"/>
      <c r="H27" s="64"/>
    </row>
    <row r="28" spans="1:8" x14ac:dyDescent="0.2">
      <c r="C28" s="526" t="s">
        <v>167</v>
      </c>
      <c r="D28" s="527"/>
      <c r="E28" s="527"/>
      <c r="F28" s="527"/>
      <c r="G28" s="71" t="e">
        <f>SUM(G29:G31)</f>
        <v>#REF!</v>
      </c>
      <c r="H28" s="72">
        <f>SUM(H29:H31)</f>
        <v>1175168234.73</v>
      </c>
    </row>
    <row r="29" spans="1:8" x14ac:dyDescent="0.2">
      <c r="A29" s="83" t="s">
        <v>29</v>
      </c>
      <c r="C29" s="161"/>
      <c r="D29" s="517" t="s">
        <v>168</v>
      </c>
      <c r="E29" s="517"/>
      <c r="F29" s="517"/>
      <c r="G29" s="63" t="e">
        <f>VLOOKUP(A29,#REF!,6,FALSE)</f>
        <v>#REF!</v>
      </c>
      <c r="H29" s="64">
        <v>576387244.98000002</v>
      </c>
    </row>
    <row r="30" spans="1:8" x14ac:dyDescent="0.2">
      <c r="A30" s="83" t="s">
        <v>30</v>
      </c>
      <c r="C30" s="161"/>
      <c r="D30" s="517" t="s">
        <v>169</v>
      </c>
      <c r="E30" s="517"/>
      <c r="F30" s="517"/>
      <c r="G30" s="63" t="e">
        <f>VLOOKUP(A30,#REF!,6,FALSE)</f>
        <v>#REF!</v>
      </c>
      <c r="H30" s="64">
        <v>164598333.97</v>
      </c>
    </row>
    <row r="31" spans="1:8" x14ac:dyDescent="0.2">
      <c r="A31" s="83" t="s">
        <v>31</v>
      </c>
      <c r="C31" s="161"/>
      <c r="D31" s="517" t="s">
        <v>170</v>
      </c>
      <c r="E31" s="517"/>
      <c r="F31" s="517"/>
      <c r="G31" s="63" t="e">
        <f>VLOOKUP(A31,#REF!,6,FALSE)</f>
        <v>#REF!</v>
      </c>
      <c r="H31" s="64">
        <v>434182655.77999997</v>
      </c>
    </row>
    <row r="32" spans="1:8" x14ac:dyDescent="0.2">
      <c r="C32" s="526" t="s">
        <v>158</v>
      </c>
      <c r="D32" s="527"/>
      <c r="E32" s="527"/>
      <c r="F32" s="527"/>
      <c r="G32" s="71" t="e">
        <f>SUM(G33:G41)</f>
        <v>#REF!</v>
      </c>
      <c r="H32" s="72">
        <f>SUM(H33:H41)</f>
        <v>154392753.40000001</v>
      </c>
    </row>
    <row r="33" spans="1:10" x14ac:dyDescent="0.2">
      <c r="A33" s="83" t="s">
        <v>128</v>
      </c>
      <c r="C33" s="161"/>
      <c r="D33" s="517" t="s">
        <v>171</v>
      </c>
      <c r="E33" s="517"/>
      <c r="F33" s="517"/>
      <c r="G33" s="63" t="e">
        <f>VLOOKUP(A33,#REF!,6,FALSE)</f>
        <v>#REF!</v>
      </c>
      <c r="H33" s="64">
        <v>90000</v>
      </c>
    </row>
    <row r="34" spans="1:10" x14ac:dyDescent="0.2">
      <c r="A34" s="83" t="s">
        <v>32</v>
      </c>
      <c r="C34" s="161"/>
      <c r="D34" s="517" t="s">
        <v>172</v>
      </c>
      <c r="E34" s="517"/>
      <c r="F34" s="517"/>
      <c r="G34" s="63" t="e">
        <f>VLOOKUP(A34,#REF!,6,FALSE)</f>
        <v>#REF!</v>
      </c>
      <c r="H34" s="64">
        <v>7330646.8899999997</v>
      </c>
    </row>
    <row r="35" spans="1:10" x14ac:dyDescent="0.2">
      <c r="A35" s="83" t="s">
        <v>129</v>
      </c>
      <c r="C35" s="161"/>
      <c r="D35" s="517" t="s">
        <v>173</v>
      </c>
      <c r="E35" s="517"/>
      <c r="F35" s="517"/>
      <c r="G35" s="63" t="e">
        <f>VLOOKUP(A35,#REF!,6,FALSE)</f>
        <v>#REF!</v>
      </c>
      <c r="H35" s="64">
        <v>0</v>
      </c>
    </row>
    <row r="36" spans="1:10" x14ac:dyDescent="0.2">
      <c r="A36" s="83" t="s">
        <v>33</v>
      </c>
      <c r="C36" s="161"/>
      <c r="D36" s="517" t="s">
        <v>174</v>
      </c>
      <c r="E36" s="517"/>
      <c r="F36" s="517"/>
      <c r="G36" s="63" t="e">
        <f>VLOOKUP(A36,#REF!,6,FALSE)</f>
        <v>#REF!</v>
      </c>
      <c r="H36" s="64">
        <v>18118518.759999998</v>
      </c>
    </row>
    <row r="37" spans="1:10" x14ac:dyDescent="0.2">
      <c r="A37" s="83" t="s">
        <v>34</v>
      </c>
      <c r="C37" s="161"/>
      <c r="D37" s="517" t="s">
        <v>175</v>
      </c>
      <c r="E37" s="517"/>
      <c r="F37" s="517"/>
      <c r="G37" s="63" t="e">
        <f>VLOOKUP(A37,#REF!,6,FALSE)</f>
        <v>#REF!</v>
      </c>
      <c r="H37" s="64">
        <v>128853587.75</v>
      </c>
    </row>
    <row r="38" spans="1:10" x14ac:dyDescent="0.2">
      <c r="A38" s="83" t="s">
        <v>130</v>
      </c>
      <c r="C38" s="161"/>
      <c r="D38" s="517" t="s">
        <v>176</v>
      </c>
      <c r="E38" s="517"/>
      <c r="F38" s="517"/>
      <c r="G38" s="63" t="e">
        <f>VLOOKUP(A38,#REF!,6,FALSE)</f>
        <v>#REF!</v>
      </c>
      <c r="H38" s="64">
        <v>0</v>
      </c>
    </row>
    <row r="39" spans="1:10" x14ac:dyDescent="0.2">
      <c r="A39" s="83" t="s">
        <v>131</v>
      </c>
      <c r="C39" s="161"/>
      <c r="D39" s="517" t="s">
        <v>177</v>
      </c>
      <c r="E39" s="517"/>
      <c r="F39" s="517"/>
      <c r="G39" s="63" t="e">
        <f>VLOOKUP(A39,#REF!,6,FALSE)</f>
        <v>#REF!</v>
      </c>
      <c r="H39" s="64">
        <v>0</v>
      </c>
    </row>
    <row r="40" spans="1:10" x14ac:dyDescent="0.2">
      <c r="A40" s="83" t="s">
        <v>132</v>
      </c>
      <c r="C40" s="161"/>
      <c r="D40" s="517" t="s">
        <v>178</v>
      </c>
      <c r="E40" s="517"/>
      <c r="F40" s="517"/>
      <c r="G40" s="63" t="e">
        <f>VLOOKUP(A40,#REF!,6,FALSE)</f>
        <v>#REF!</v>
      </c>
      <c r="H40" s="64">
        <v>0</v>
      </c>
    </row>
    <row r="41" spans="1:10" x14ac:dyDescent="0.2">
      <c r="A41" s="83" t="s">
        <v>133</v>
      </c>
      <c r="C41" s="161"/>
      <c r="D41" s="517" t="s">
        <v>179</v>
      </c>
      <c r="E41" s="517"/>
      <c r="F41" s="517"/>
      <c r="G41" s="63" t="e">
        <f>VLOOKUP(A41,#REF!,6,FALSE)</f>
        <v>#REF!</v>
      </c>
      <c r="H41" s="64">
        <v>0</v>
      </c>
      <c r="J41" s="116"/>
    </row>
    <row r="42" spans="1:10" x14ac:dyDescent="0.2">
      <c r="C42" s="526" t="s">
        <v>180</v>
      </c>
      <c r="D42" s="527"/>
      <c r="E42" s="527"/>
      <c r="F42" s="527"/>
      <c r="G42" s="71" t="e">
        <f>SUM(G43:G45)</f>
        <v>#REF!</v>
      </c>
      <c r="H42" s="72">
        <f>SUM(H43:H45)</f>
        <v>7848954.4900000002</v>
      </c>
    </row>
    <row r="43" spans="1:10" x14ac:dyDescent="0.2">
      <c r="A43" s="83" t="s">
        <v>134</v>
      </c>
      <c r="C43" s="161"/>
      <c r="D43" s="517" t="s">
        <v>181</v>
      </c>
      <c r="E43" s="517"/>
      <c r="F43" s="517"/>
      <c r="G43" s="63" t="e">
        <f>VLOOKUP(A43,#REF!,6,FALSE)</f>
        <v>#REF!</v>
      </c>
      <c r="H43" s="64">
        <v>0</v>
      </c>
    </row>
    <row r="44" spans="1:10" x14ac:dyDescent="0.2">
      <c r="A44" s="83" t="s">
        <v>135</v>
      </c>
      <c r="C44" s="161"/>
      <c r="D44" s="517" t="s">
        <v>82</v>
      </c>
      <c r="E44" s="517"/>
      <c r="F44" s="517"/>
      <c r="G44" s="63" t="e">
        <f>VLOOKUP(A44,#REF!,6,FALSE)</f>
        <v>#REF!</v>
      </c>
      <c r="H44" s="64">
        <v>0</v>
      </c>
    </row>
    <row r="45" spans="1:10" x14ac:dyDescent="0.2">
      <c r="A45" s="83" t="s">
        <v>136</v>
      </c>
      <c r="C45" s="161"/>
      <c r="D45" s="517" t="s">
        <v>182</v>
      </c>
      <c r="E45" s="517"/>
      <c r="F45" s="517"/>
      <c r="G45" s="63" t="e">
        <f>VLOOKUP(A45,#REF!,6,FALSE)</f>
        <v>#REF!</v>
      </c>
      <c r="H45" s="64">
        <v>7848954.4900000002</v>
      </c>
    </row>
    <row r="46" spans="1:10" x14ac:dyDescent="0.2">
      <c r="C46" s="526" t="s">
        <v>183</v>
      </c>
      <c r="D46" s="527"/>
      <c r="E46" s="527"/>
      <c r="F46" s="527"/>
      <c r="G46" s="71" t="e">
        <f>SUM(G47:G51)</f>
        <v>#REF!</v>
      </c>
      <c r="H46" s="72">
        <f>SUM(H47:H51)</f>
        <v>37170199.219999999</v>
      </c>
    </row>
    <row r="47" spans="1:10" x14ac:dyDescent="0.2">
      <c r="A47" s="83" t="s">
        <v>35</v>
      </c>
      <c r="C47" s="73"/>
      <c r="D47" s="530" t="s">
        <v>184</v>
      </c>
      <c r="E47" s="530"/>
      <c r="F47" s="530"/>
      <c r="G47" s="63" t="e">
        <f>VLOOKUP(A47,#REF!,6,FALSE)</f>
        <v>#REF!</v>
      </c>
      <c r="H47" s="64">
        <v>37170199.219999999</v>
      </c>
    </row>
    <row r="48" spans="1:10" x14ac:dyDescent="0.2">
      <c r="A48" s="83" t="s">
        <v>36</v>
      </c>
      <c r="C48" s="73"/>
      <c r="D48" s="530" t="s">
        <v>185</v>
      </c>
      <c r="E48" s="530"/>
      <c r="F48" s="530"/>
      <c r="G48" s="63" t="e">
        <f>VLOOKUP(A48,#REF!,6,FALSE)</f>
        <v>#REF!</v>
      </c>
      <c r="H48" s="64">
        <v>0</v>
      </c>
    </row>
    <row r="49" spans="1:8" x14ac:dyDescent="0.2">
      <c r="A49" s="83" t="s">
        <v>137</v>
      </c>
      <c r="C49" s="73"/>
      <c r="D49" s="530" t="s">
        <v>186</v>
      </c>
      <c r="E49" s="530"/>
      <c r="F49" s="530"/>
      <c r="G49" s="63" t="e">
        <f>VLOOKUP(A49,#REF!,6,FALSE)</f>
        <v>#REF!</v>
      </c>
      <c r="H49" s="64">
        <v>0</v>
      </c>
    </row>
    <row r="50" spans="1:8" x14ac:dyDescent="0.2">
      <c r="A50" s="83" t="s">
        <v>138</v>
      </c>
      <c r="C50" s="73"/>
      <c r="D50" s="530" t="s">
        <v>187</v>
      </c>
      <c r="E50" s="530"/>
      <c r="F50" s="530"/>
      <c r="G50" s="63" t="e">
        <f>VLOOKUP(A50,#REF!,6,FALSE)</f>
        <v>#REF!</v>
      </c>
      <c r="H50" s="64">
        <v>0</v>
      </c>
    </row>
    <row r="51" spans="1:8" x14ac:dyDescent="0.2">
      <c r="A51" s="83" t="s">
        <v>139</v>
      </c>
      <c r="C51" s="73"/>
      <c r="D51" s="530" t="s">
        <v>188</v>
      </c>
      <c r="E51" s="530"/>
      <c r="F51" s="530"/>
      <c r="G51" s="63" t="e">
        <f>VLOOKUP(A51,#REF!,6,FALSE)</f>
        <v>#REF!</v>
      </c>
      <c r="H51" s="64">
        <v>0</v>
      </c>
    </row>
    <row r="52" spans="1:8" x14ac:dyDescent="0.2">
      <c r="C52" s="531" t="s">
        <v>189</v>
      </c>
      <c r="D52" s="532"/>
      <c r="E52" s="532"/>
      <c r="F52" s="532"/>
      <c r="G52" s="67" t="e">
        <f>SUM(G53:G58)</f>
        <v>#REF!</v>
      </c>
      <c r="H52" s="72">
        <f>SUM(H53:H58)</f>
        <v>12408935.449999999</v>
      </c>
    </row>
    <row r="53" spans="1:8" x14ac:dyDescent="0.2">
      <c r="A53" s="83" t="s">
        <v>37</v>
      </c>
      <c r="C53" s="73"/>
      <c r="D53" s="530" t="s">
        <v>190</v>
      </c>
      <c r="E53" s="530"/>
      <c r="F53" s="530"/>
      <c r="G53" s="63" t="e">
        <f>VLOOKUP(A53,#REF!,6,FALSE)</f>
        <v>#REF!</v>
      </c>
      <c r="H53" s="64">
        <v>12408935.449999999</v>
      </c>
    </row>
    <row r="54" spans="1:8" x14ac:dyDescent="0.2">
      <c r="A54" s="83" t="s">
        <v>140</v>
      </c>
      <c r="C54" s="73"/>
      <c r="D54" s="530" t="s">
        <v>191</v>
      </c>
      <c r="E54" s="530"/>
      <c r="F54" s="530"/>
      <c r="G54" s="63" t="e">
        <f>VLOOKUP(A54,#REF!,6,FALSE)</f>
        <v>#REF!</v>
      </c>
      <c r="H54" s="64">
        <v>0</v>
      </c>
    </row>
    <row r="55" spans="1:8" x14ac:dyDescent="0.2">
      <c r="A55" s="83" t="s">
        <v>141</v>
      </c>
      <c r="C55" s="73"/>
      <c r="D55" s="530" t="s">
        <v>192</v>
      </c>
      <c r="E55" s="530"/>
      <c r="F55" s="530"/>
      <c r="G55" s="63" t="e">
        <f>VLOOKUP(A55,#REF!,6,FALSE)</f>
        <v>#REF!</v>
      </c>
      <c r="H55" s="64">
        <v>0</v>
      </c>
    </row>
    <row r="56" spans="1:8" ht="28.5" customHeight="1" x14ac:dyDescent="0.2">
      <c r="A56" s="83" t="s">
        <v>142</v>
      </c>
      <c r="C56" s="73"/>
      <c r="D56" s="530" t="s">
        <v>193</v>
      </c>
      <c r="E56" s="530"/>
      <c r="F56" s="530"/>
      <c r="G56" s="63" t="e">
        <f>VLOOKUP(A56,#REF!,6,FALSE)</f>
        <v>#REF!</v>
      </c>
      <c r="H56" s="64">
        <v>0</v>
      </c>
    </row>
    <row r="57" spans="1:8" x14ac:dyDescent="0.2">
      <c r="A57" s="83" t="s">
        <v>143</v>
      </c>
      <c r="C57" s="73"/>
      <c r="D57" s="530" t="s">
        <v>194</v>
      </c>
      <c r="E57" s="530"/>
      <c r="F57" s="530"/>
      <c r="G57" s="63" t="e">
        <f>VLOOKUP(A57,#REF!,6,FALSE)</f>
        <v>#REF!</v>
      </c>
      <c r="H57" s="64">
        <v>0</v>
      </c>
    </row>
    <row r="58" spans="1:8" x14ac:dyDescent="0.2">
      <c r="A58" s="83" t="s">
        <v>144</v>
      </c>
      <c r="C58" s="73"/>
      <c r="D58" s="530" t="s">
        <v>195</v>
      </c>
      <c r="E58" s="530"/>
      <c r="F58" s="530"/>
      <c r="G58" s="63" t="e">
        <f>VLOOKUP(A58,#REF!,6,FALSE)</f>
        <v>#REF!</v>
      </c>
      <c r="H58" s="64">
        <v>0</v>
      </c>
    </row>
    <row r="59" spans="1:8" x14ac:dyDescent="0.2">
      <c r="C59" s="531" t="s">
        <v>196</v>
      </c>
      <c r="D59" s="532"/>
      <c r="E59" s="532"/>
      <c r="F59" s="532"/>
      <c r="G59" s="67" t="e">
        <f>SUM(G60)</f>
        <v>#REF!</v>
      </c>
      <c r="H59" s="72">
        <f>SUM(H60)</f>
        <v>10181253.33</v>
      </c>
    </row>
    <row r="60" spans="1:8" x14ac:dyDescent="0.2">
      <c r="A60" s="83" t="s">
        <v>145</v>
      </c>
      <c r="C60" s="73"/>
      <c r="D60" s="530" t="s">
        <v>197</v>
      </c>
      <c r="E60" s="530"/>
      <c r="F60" s="530"/>
      <c r="G60" s="63" t="e">
        <f>VLOOKUP(A60,#REF!,6,FALSE)</f>
        <v>#REF!</v>
      </c>
      <c r="H60" s="64">
        <v>10181253.33</v>
      </c>
    </row>
    <row r="61" spans="1:8" x14ac:dyDescent="0.2">
      <c r="C61" s="533"/>
      <c r="D61" s="517"/>
      <c r="E61" s="517"/>
      <c r="F61" s="517"/>
      <c r="G61" s="63"/>
      <c r="H61" s="64"/>
    </row>
    <row r="62" spans="1:8" x14ac:dyDescent="0.2">
      <c r="C62" s="524" t="s">
        <v>198</v>
      </c>
      <c r="D62" s="525"/>
      <c r="E62" s="525"/>
      <c r="F62" s="525"/>
      <c r="G62" s="74" t="e">
        <f>+G59+G52+G46+G42+G32+G28</f>
        <v>#REF!</v>
      </c>
      <c r="H62" s="75">
        <f>+H59+H52+H46+H42+H32+H28</f>
        <v>1397170330.6199999</v>
      </c>
    </row>
    <row r="63" spans="1:8" x14ac:dyDescent="0.2">
      <c r="C63" s="161"/>
      <c r="D63" s="162"/>
      <c r="E63" s="162"/>
      <c r="F63" s="162"/>
      <c r="G63" s="63"/>
      <c r="H63" s="64"/>
    </row>
    <row r="64" spans="1:8" x14ac:dyDescent="0.2">
      <c r="C64" s="524" t="s">
        <v>199</v>
      </c>
      <c r="D64" s="525"/>
      <c r="E64" s="525"/>
      <c r="F64" s="525"/>
      <c r="G64" s="74" t="e">
        <f>+G25-G62</f>
        <v>#REF!</v>
      </c>
      <c r="H64" s="75">
        <f>+H25-H62</f>
        <v>-209266260.1500001</v>
      </c>
    </row>
    <row r="65" spans="3:8" x14ac:dyDescent="0.2">
      <c r="C65" s="161"/>
      <c r="D65" s="162"/>
      <c r="E65" s="162"/>
      <c r="F65" s="162"/>
      <c r="G65" s="162"/>
      <c r="H65" s="76"/>
    </row>
    <row r="66" spans="3:8" x14ac:dyDescent="0.2">
      <c r="C66" s="77" t="s">
        <v>200</v>
      </c>
      <c r="D66" s="78"/>
      <c r="E66" s="78"/>
      <c r="F66" s="78"/>
      <c r="G66" s="78"/>
      <c r="H66" s="79"/>
    </row>
    <row r="67" spans="3:8" x14ac:dyDescent="0.2">
      <c r="C67" s="80"/>
      <c r="D67" s="80"/>
      <c r="E67" s="80"/>
      <c r="F67" s="80"/>
      <c r="G67" s="81"/>
      <c r="H67" s="80"/>
    </row>
    <row r="68" spans="3:8" x14ac:dyDescent="0.2">
      <c r="C68" s="80"/>
      <c r="D68" s="80"/>
      <c r="E68" s="80"/>
      <c r="F68" s="80"/>
      <c r="G68" s="81"/>
      <c r="H68" s="80"/>
    </row>
    <row r="71" spans="3:8" x14ac:dyDescent="0.2">
      <c r="H71" s="82"/>
    </row>
  </sheetData>
  <mergeCells count="60">
    <mergeCell ref="C64:F64"/>
    <mergeCell ref="C52:F52"/>
    <mergeCell ref="D53:F53"/>
    <mergeCell ref="D54:F54"/>
    <mergeCell ref="D55:F55"/>
    <mergeCell ref="D56:F56"/>
    <mergeCell ref="D57:F57"/>
    <mergeCell ref="D58:F58"/>
    <mergeCell ref="C59:F59"/>
    <mergeCell ref="D60:F60"/>
    <mergeCell ref="C61:F61"/>
    <mergeCell ref="C62:F62"/>
    <mergeCell ref="D51:F51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D49:F49"/>
    <mergeCell ref="D50:F50"/>
    <mergeCell ref="D39:F39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37:F37"/>
    <mergeCell ref="D38:F38"/>
    <mergeCell ref="C27:F27"/>
    <mergeCell ref="D14:F14"/>
    <mergeCell ref="C15:F15"/>
    <mergeCell ref="D16:F16"/>
    <mergeCell ref="D17:F17"/>
    <mergeCell ref="C18:F18"/>
    <mergeCell ref="D19:F19"/>
    <mergeCell ref="D20:F20"/>
    <mergeCell ref="D21:F21"/>
    <mergeCell ref="D22:F22"/>
    <mergeCell ref="D23:F23"/>
    <mergeCell ref="C25:F25"/>
    <mergeCell ref="D13:F13"/>
    <mergeCell ref="C1:H1"/>
    <mergeCell ref="C2:H2"/>
    <mergeCell ref="C3:H3"/>
    <mergeCell ref="C5:F5"/>
    <mergeCell ref="C6:F6"/>
    <mergeCell ref="D7:F7"/>
    <mergeCell ref="D8:F8"/>
    <mergeCell ref="D9:F9"/>
    <mergeCell ref="D10:F10"/>
    <mergeCell ref="D11:F11"/>
    <mergeCell ref="D12:F12"/>
  </mergeCells>
  <pageMargins left="0.25" right="0.25" top="0.75" bottom="0.75" header="0.3" footer="0.3"/>
  <pageSetup scale="90" orientation="portrait" r:id="rId1"/>
  <ignoredErrors>
    <ignoredError sqref="H6:H64 G6:G10 G19:G31 G35:G41 G57:G58 G60:G64 G12:G14" unlockedFormula="1"/>
    <ignoredError sqref="G15:G18 G32:G34 G42:G56 G59 G1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opLeftCell="B1" zoomScale="115" zoomScaleNormal="115" zoomScalePageLayoutView="115" workbookViewId="0">
      <selection activeCell="C1" sqref="C1:H66"/>
    </sheetView>
  </sheetViews>
  <sheetFormatPr baseColWidth="10" defaultColWidth="11.42578125" defaultRowHeight="12" x14ac:dyDescent="0.2"/>
  <cols>
    <col min="1" max="1" width="11.7109375" style="83" hidden="1" customWidth="1"/>
    <col min="2" max="2" width="3.42578125" style="55" customWidth="1"/>
    <col min="3" max="3" width="13.42578125" style="55" customWidth="1"/>
    <col min="4" max="4" width="47.28515625" style="55" customWidth="1"/>
    <col min="5" max="5" width="11.42578125" style="55"/>
    <col min="6" max="6" width="5.140625" style="55" customWidth="1"/>
    <col min="7" max="7" width="16.28515625" style="55" customWidth="1"/>
    <col min="8" max="8" width="21.28515625" style="55" customWidth="1"/>
    <col min="9" max="9" width="2" style="55" customWidth="1"/>
    <col min="10" max="16384" width="11.42578125" style="55"/>
  </cols>
  <sheetData>
    <row r="1" spans="1:8" ht="14.25" customHeight="1" x14ac:dyDescent="0.2">
      <c r="C1" s="398" t="s">
        <v>38</v>
      </c>
      <c r="D1" s="399"/>
      <c r="E1" s="399"/>
      <c r="F1" s="399"/>
      <c r="G1" s="399"/>
      <c r="H1" s="400"/>
    </row>
    <row r="2" spans="1:8" ht="14.25" customHeight="1" x14ac:dyDescent="0.2">
      <c r="C2" s="401" t="s">
        <v>146</v>
      </c>
      <c r="D2" s="402"/>
      <c r="E2" s="402"/>
      <c r="F2" s="402"/>
      <c r="G2" s="402"/>
      <c r="H2" s="403"/>
    </row>
    <row r="3" spans="1:8" ht="14.25" customHeight="1" x14ac:dyDescent="0.2">
      <c r="C3" s="404" t="s">
        <v>342</v>
      </c>
      <c r="D3" s="405"/>
      <c r="E3" s="405"/>
      <c r="F3" s="405"/>
      <c r="G3" s="405"/>
      <c r="H3" s="406"/>
    </row>
    <row r="4" spans="1:8" s="58" customFormat="1" x14ac:dyDescent="0.2">
      <c r="A4" s="83"/>
      <c r="C4" s="345"/>
      <c r="D4" s="346"/>
      <c r="E4" s="346"/>
      <c r="F4" s="346"/>
      <c r="G4" s="346">
        <v>2017</v>
      </c>
      <c r="H4" s="347">
        <v>2016</v>
      </c>
    </row>
    <row r="5" spans="1:8" x14ac:dyDescent="0.2">
      <c r="C5" s="407" t="s">
        <v>21</v>
      </c>
      <c r="D5" s="408"/>
      <c r="E5" s="408"/>
      <c r="F5" s="408"/>
      <c r="G5" s="348"/>
      <c r="H5" s="349"/>
    </row>
    <row r="6" spans="1:8" s="62" customFormat="1" ht="28.35" customHeight="1" x14ac:dyDescent="0.2">
      <c r="A6" s="83"/>
      <c r="C6" s="407" t="s">
        <v>147</v>
      </c>
      <c r="D6" s="408"/>
      <c r="E6" s="408"/>
      <c r="F6" s="408"/>
      <c r="G6" s="350">
        <v>1294757732.6799998</v>
      </c>
      <c r="H6" s="351">
        <v>1000016788.1100001</v>
      </c>
    </row>
    <row r="7" spans="1:8" ht="12" customHeight="1" x14ac:dyDescent="0.2">
      <c r="A7" s="83" t="s">
        <v>22</v>
      </c>
      <c r="C7" s="352"/>
      <c r="D7" s="397" t="s">
        <v>148</v>
      </c>
      <c r="E7" s="397"/>
      <c r="F7" s="397"/>
      <c r="G7" s="353">
        <v>1080098951.8299999</v>
      </c>
      <c r="H7" s="354">
        <v>809440436.71000004</v>
      </c>
    </row>
    <row r="8" spans="1:8" ht="12" customHeight="1" x14ac:dyDescent="0.2">
      <c r="A8" s="83" t="s">
        <v>120</v>
      </c>
      <c r="C8" s="352"/>
      <c r="D8" s="397" t="s">
        <v>149</v>
      </c>
      <c r="E8" s="397"/>
      <c r="F8" s="397"/>
      <c r="G8" s="353">
        <v>0</v>
      </c>
      <c r="H8" s="354">
        <v>0</v>
      </c>
    </row>
    <row r="9" spans="1:8" ht="12" customHeight="1" x14ac:dyDescent="0.2">
      <c r="A9" s="83" t="s">
        <v>121</v>
      </c>
      <c r="C9" s="352"/>
      <c r="D9" s="397" t="s">
        <v>150</v>
      </c>
      <c r="E9" s="397"/>
      <c r="F9" s="397"/>
      <c r="G9" s="353">
        <v>0</v>
      </c>
      <c r="H9" s="354">
        <v>0</v>
      </c>
    </row>
    <row r="10" spans="1:8" x14ac:dyDescent="0.2">
      <c r="A10" s="83" t="s">
        <v>23</v>
      </c>
      <c r="C10" s="352"/>
      <c r="D10" s="397" t="s">
        <v>151</v>
      </c>
      <c r="E10" s="397"/>
      <c r="F10" s="397"/>
      <c r="G10" s="353">
        <v>116576186.09999999</v>
      </c>
      <c r="H10" s="354">
        <v>94447429.459999993</v>
      </c>
    </row>
    <row r="11" spans="1:8" ht="15.6" customHeight="1" x14ac:dyDescent="0.2">
      <c r="A11" s="83" t="s">
        <v>24</v>
      </c>
      <c r="C11" s="352"/>
      <c r="D11" s="397" t="s">
        <v>152</v>
      </c>
      <c r="E11" s="397"/>
      <c r="F11" s="397"/>
      <c r="G11" s="353">
        <v>38811436.850000009</v>
      </c>
      <c r="H11" s="354">
        <v>35983939.489999995</v>
      </c>
    </row>
    <row r="12" spans="1:8" ht="12" customHeight="1" x14ac:dyDescent="0.2">
      <c r="A12" s="83" t="s">
        <v>25</v>
      </c>
      <c r="C12" s="352"/>
      <c r="D12" s="397" t="s">
        <v>153</v>
      </c>
      <c r="E12" s="397"/>
      <c r="F12" s="397"/>
      <c r="G12" s="353">
        <v>59271157.899999999</v>
      </c>
      <c r="H12" s="354">
        <v>60144982.450000003</v>
      </c>
    </row>
    <row r="13" spans="1:8" ht="12" customHeight="1" x14ac:dyDescent="0.2">
      <c r="A13" s="83" t="s">
        <v>122</v>
      </c>
      <c r="C13" s="352"/>
      <c r="D13" s="397" t="s">
        <v>154</v>
      </c>
      <c r="E13" s="397"/>
      <c r="F13" s="397"/>
      <c r="G13" s="353">
        <v>0</v>
      </c>
      <c r="H13" s="354">
        <v>0</v>
      </c>
    </row>
    <row r="14" spans="1:8" ht="23.45" customHeight="1" x14ac:dyDescent="0.2">
      <c r="A14" s="83" t="s">
        <v>123</v>
      </c>
      <c r="C14" s="352"/>
      <c r="D14" s="397" t="s">
        <v>155</v>
      </c>
      <c r="E14" s="397"/>
      <c r="F14" s="397"/>
      <c r="G14" s="353">
        <v>0</v>
      </c>
      <c r="H14" s="354">
        <v>0</v>
      </c>
    </row>
    <row r="15" spans="1:8" x14ac:dyDescent="0.2">
      <c r="C15" s="409" t="s">
        <v>156</v>
      </c>
      <c r="D15" s="410"/>
      <c r="E15" s="410"/>
      <c r="F15" s="410"/>
      <c r="G15" s="355">
        <v>1102062277.4300001</v>
      </c>
      <c r="H15" s="356">
        <v>984131120.63999999</v>
      </c>
    </row>
    <row r="16" spans="1:8" x14ac:dyDescent="0.2">
      <c r="A16" s="83" t="s">
        <v>26</v>
      </c>
      <c r="C16" s="352"/>
      <c r="D16" s="397" t="s">
        <v>157</v>
      </c>
      <c r="E16" s="397"/>
      <c r="F16" s="397"/>
      <c r="G16" s="353">
        <v>986567210.71000004</v>
      </c>
      <c r="H16" s="354">
        <v>945381331.39999998</v>
      </c>
    </row>
    <row r="17" spans="1:8" x14ac:dyDescent="0.2">
      <c r="A17" s="83" t="s">
        <v>27</v>
      </c>
      <c r="C17" s="352"/>
      <c r="D17" s="397" t="s">
        <v>158</v>
      </c>
      <c r="E17" s="397"/>
      <c r="F17" s="397"/>
      <c r="G17" s="353">
        <v>115495066.72</v>
      </c>
      <c r="H17" s="354">
        <v>38749789.240000002</v>
      </c>
    </row>
    <row r="18" spans="1:8" x14ac:dyDescent="0.2">
      <c r="C18" s="409" t="s">
        <v>159</v>
      </c>
      <c r="D18" s="410"/>
      <c r="E18" s="410"/>
      <c r="F18" s="410"/>
      <c r="G18" s="355">
        <v>19283165.349999998</v>
      </c>
      <c r="H18" s="356">
        <v>9358563.3500000015</v>
      </c>
    </row>
    <row r="19" spans="1:8" x14ac:dyDescent="0.2">
      <c r="A19" s="83" t="s">
        <v>124</v>
      </c>
      <c r="C19" s="352"/>
      <c r="D19" s="397" t="s">
        <v>160</v>
      </c>
      <c r="E19" s="397"/>
      <c r="F19" s="397"/>
      <c r="G19" s="353">
        <v>18746587.989999998</v>
      </c>
      <c r="H19" s="354">
        <v>8584935.5600000005</v>
      </c>
    </row>
    <row r="20" spans="1:8" x14ac:dyDescent="0.2">
      <c r="A20" s="83" t="s">
        <v>125</v>
      </c>
      <c r="C20" s="352"/>
      <c r="D20" s="397" t="s">
        <v>161</v>
      </c>
      <c r="E20" s="397"/>
      <c r="F20" s="397"/>
      <c r="G20" s="353">
        <v>0</v>
      </c>
      <c r="H20" s="354">
        <v>0</v>
      </c>
    </row>
    <row r="21" spans="1:8" x14ac:dyDescent="0.2">
      <c r="A21" s="83" t="s">
        <v>126</v>
      </c>
      <c r="C21" s="352"/>
      <c r="D21" s="397" t="s">
        <v>162</v>
      </c>
      <c r="E21" s="397"/>
      <c r="F21" s="397"/>
      <c r="G21" s="353">
        <v>0</v>
      </c>
      <c r="H21" s="354">
        <v>0</v>
      </c>
    </row>
    <row r="22" spans="1:8" x14ac:dyDescent="0.2">
      <c r="A22" s="83" t="s">
        <v>127</v>
      </c>
      <c r="C22" s="352"/>
      <c r="D22" s="397" t="s">
        <v>163</v>
      </c>
      <c r="E22" s="397"/>
      <c r="F22" s="397"/>
      <c r="G22" s="353">
        <v>0</v>
      </c>
      <c r="H22" s="354">
        <v>0</v>
      </c>
    </row>
    <row r="23" spans="1:8" x14ac:dyDescent="0.2">
      <c r="A23" s="83" t="s">
        <v>28</v>
      </c>
      <c r="C23" s="352"/>
      <c r="D23" s="397" t="s">
        <v>164</v>
      </c>
      <c r="E23" s="397"/>
      <c r="F23" s="397"/>
      <c r="G23" s="353">
        <v>536577.36</v>
      </c>
      <c r="H23" s="354">
        <v>773627.79</v>
      </c>
    </row>
    <row r="24" spans="1:8" x14ac:dyDescent="0.2">
      <c r="C24" s="352"/>
      <c r="D24" s="348"/>
      <c r="E24" s="348"/>
      <c r="F24" s="348"/>
      <c r="G24" s="357"/>
      <c r="H24" s="358"/>
    </row>
    <row r="25" spans="1:8" x14ac:dyDescent="0.2">
      <c r="C25" s="411" t="s">
        <v>165</v>
      </c>
      <c r="D25" s="412"/>
      <c r="E25" s="412"/>
      <c r="F25" s="412"/>
      <c r="G25" s="359">
        <v>2416103175.46</v>
      </c>
      <c r="H25" s="360">
        <v>1993506472.1000001</v>
      </c>
    </row>
    <row r="26" spans="1:8" x14ac:dyDescent="0.2">
      <c r="C26" s="352"/>
      <c r="D26" s="348"/>
      <c r="E26" s="348"/>
      <c r="F26" s="348"/>
      <c r="G26" s="353"/>
      <c r="H26" s="354"/>
    </row>
    <row r="27" spans="1:8" x14ac:dyDescent="0.2">
      <c r="C27" s="407" t="s">
        <v>166</v>
      </c>
      <c r="D27" s="408"/>
      <c r="E27" s="408"/>
      <c r="F27" s="408"/>
      <c r="G27" s="353"/>
      <c r="H27" s="354"/>
    </row>
    <row r="28" spans="1:8" x14ac:dyDescent="0.2">
      <c r="C28" s="409" t="s">
        <v>167</v>
      </c>
      <c r="D28" s="410"/>
      <c r="E28" s="410"/>
      <c r="F28" s="410"/>
      <c r="G28" s="361">
        <v>983468968.34000003</v>
      </c>
      <c r="H28" s="362">
        <v>796028869.84000003</v>
      </c>
    </row>
    <row r="29" spans="1:8" x14ac:dyDescent="0.2">
      <c r="A29" s="83" t="s">
        <v>29</v>
      </c>
      <c r="C29" s="352"/>
      <c r="D29" s="397" t="s">
        <v>168</v>
      </c>
      <c r="E29" s="397"/>
      <c r="F29" s="397"/>
      <c r="G29" s="353">
        <v>588911819.34000003</v>
      </c>
      <c r="H29" s="354">
        <v>539449065.75999999</v>
      </c>
    </row>
    <row r="30" spans="1:8" x14ac:dyDescent="0.2">
      <c r="A30" s="83" t="s">
        <v>30</v>
      </c>
      <c r="C30" s="352"/>
      <c r="D30" s="397" t="s">
        <v>169</v>
      </c>
      <c r="E30" s="397"/>
      <c r="F30" s="397"/>
      <c r="G30" s="353">
        <v>85073979.25</v>
      </c>
      <c r="H30" s="354">
        <v>22141449.73</v>
      </c>
    </row>
    <row r="31" spans="1:8" x14ac:dyDescent="0.2">
      <c r="A31" s="83" t="s">
        <v>31</v>
      </c>
      <c r="C31" s="352"/>
      <c r="D31" s="397" t="s">
        <v>170</v>
      </c>
      <c r="E31" s="397"/>
      <c r="F31" s="397"/>
      <c r="G31" s="353">
        <v>309483169.75</v>
      </c>
      <c r="H31" s="354">
        <v>234438354.34999999</v>
      </c>
    </row>
    <row r="32" spans="1:8" x14ac:dyDescent="0.2">
      <c r="C32" s="409" t="s">
        <v>158</v>
      </c>
      <c r="D32" s="410"/>
      <c r="E32" s="410"/>
      <c r="F32" s="410"/>
      <c r="G32" s="361">
        <v>150403517.65000001</v>
      </c>
      <c r="H32" s="362">
        <v>154713687.48000002</v>
      </c>
    </row>
    <row r="33" spans="1:10" x14ac:dyDescent="0.2">
      <c r="A33" s="83" t="s">
        <v>128</v>
      </c>
      <c r="C33" s="352"/>
      <c r="D33" s="397" t="s">
        <v>171</v>
      </c>
      <c r="E33" s="397"/>
      <c r="F33" s="397"/>
      <c r="G33" s="353">
        <v>0</v>
      </c>
      <c r="H33" s="354">
        <v>0</v>
      </c>
    </row>
    <row r="34" spans="1:10" x14ac:dyDescent="0.2">
      <c r="A34" s="83" t="s">
        <v>32</v>
      </c>
      <c r="C34" s="352"/>
      <c r="D34" s="397" t="s">
        <v>172</v>
      </c>
      <c r="E34" s="397"/>
      <c r="F34" s="397"/>
      <c r="G34" s="353">
        <v>6916666.6399999997</v>
      </c>
      <c r="H34" s="354">
        <v>6687499.96</v>
      </c>
    </row>
    <row r="35" spans="1:10" x14ac:dyDescent="0.2">
      <c r="A35" s="83" t="s">
        <v>129</v>
      </c>
      <c r="C35" s="352"/>
      <c r="D35" s="397" t="s">
        <v>173</v>
      </c>
      <c r="E35" s="397"/>
      <c r="F35" s="397"/>
      <c r="G35" s="353">
        <v>0</v>
      </c>
      <c r="H35" s="354">
        <v>0</v>
      </c>
    </row>
    <row r="36" spans="1:10" x14ac:dyDescent="0.2">
      <c r="A36" s="83" t="s">
        <v>33</v>
      </c>
      <c r="C36" s="352"/>
      <c r="D36" s="397" t="s">
        <v>174</v>
      </c>
      <c r="E36" s="397"/>
      <c r="F36" s="397"/>
      <c r="G36" s="353">
        <v>3825845.43</v>
      </c>
      <c r="H36" s="354">
        <v>2329803</v>
      </c>
    </row>
    <row r="37" spans="1:10" x14ac:dyDescent="0.2">
      <c r="A37" s="83" t="s">
        <v>34</v>
      </c>
      <c r="C37" s="352"/>
      <c r="D37" s="397" t="s">
        <v>175</v>
      </c>
      <c r="E37" s="397"/>
      <c r="F37" s="397"/>
      <c r="G37" s="353">
        <v>109661005.58</v>
      </c>
      <c r="H37" s="354">
        <v>145696384.52000001</v>
      </c>
    </row>
    <row r="38" spans="1:10" x14ac:dyDescent="0.2">
      <c r="A38" s="83" t="s">
        <v>130</v>
      </c>
      <c r="C38" s="352"/>
      <c r="D38" s="397" t="s">
        <v>176</v>
      </c>
      <c r="E38" s="397"/>
      <c r="F38" s="397"/>
      <c r="G38" s="353">
        <v>30000000</v>
      </c>
      <c r="H38" s="354">
        <v>0</v>
      </c>
    </row>
    <row r="39" spans="1:10" x14ac:dyDescent="0.2">
      <c r="A39" s="83" t="s">
        <v>131</v>
      </c>
      <c r="C39" s="352"/>
      <c r="D39" s="397" t="s">
        <v>177</v>
      </c>
      <c r="E39" s="397"/>
      <c r="F39" s="397"/>
      <c r="G39" s="353">
        <v>0</v>
      </c>
      <c r="H39" s="354">
        <v>0</v>
      </c>
    </row>
    <row r="40" spans="1:10" x14ac:dyDescent="0.2">
      <c r="A40" s="83" t="s">
        <v>132</v>
      </c>
      <c r="C40" s="352"/>
      <c r="D40" s="397" t="s">
        <v>178</v>
      </c>
      <c r="E40" s="397"/>
      <c r="F40" s="397"/>
      <c r="G40" s="353">
        <v>0</v>
      </c>
      <c r="H40" s="354">
        <v>0</v>
      </c>
    </row>
    <row r="41" spans="1:10" x14ac:dyDescent="0.2">
      <c r="A41" s="83" t="s">
        <v>133</v>
      </c>
      <c r="C41" s="352"/>
      <c r="D41" s="397" t="s">
        <v>179</v>
      </c>
      <c r="E41" s="397"/>
      <c r="F41" s="397"/>
      <c r="G41" s="353">
        <v>0</v>
      </c>
      <c r="H41" s="354">
        <v>0</v>
      </c>
      <c r="J41" s="116"/>
    </row>
    <row r="42" spans="1:10" x14ac:dyDescent="0.2">
      <c r="C42" s="409" t="s">
        <v>180</v>
      </c>
      <c r="D42" s="410"/>
      <c r="E42" s="410"/>
      <c r="F42" s="410"/>
      <c r="G42" s="361">
        <v>0</v>
      </c>
      <c r="H42" s="362">
        <v>1628544.31</v>
      </c>
    </row>
    <row r="43" spans="1:10" x14ac:dyDescent="0.2">
      <c r="A43" s="83" t="s">
        <v>134</v>
      </c>
      <c r="C43" s="352"/>
      <c r="D43" s="397" t="s">
        <v>181</v>
      </c>
      <c r="E43" s="397"/>
      <c r="F43" s="397"/>
      <c r="G43" s="353">
        <v>0</v>
      </c>
      <c r="H43" s="354">
        <v>0</v>
      </c>
    </row>
    <row r="44" spans="1:10" x14ac:dyDescent="0.2">
      <c r="A44" s="83" t="s">
        <v>135</v>
      </c>
      <c r="C44" s="352"/>
      <c r="D44" s="397" t="s">
        <v>82</v>
      </c>
      <c r="E44" s="397"/>
      <c r="F44" s="397"/>
      <c r="G44" s="353">
        <v>0</v>
      </c>
      <c r="H44" s="354">
        <v>0</v>
      </c>
    </row>
    <row r="45" spans="1:10" x14ac:dyDescent="0.2">
      <c r="A45" s="83" t="s">
        <v>136</v>
      </c>
      <c r="C45" s="352"/>
      <c r="D45" s="397" t="s">
        <v>182</v>
      </c>
      <c r="E45" s="397"/>
      <c r="F45" s="397"/>
      <c r="G45" s="353">
        <v>0</v>
      </c>
      <c r="H45" s="354">
        <v>1628544.31</v>
      </c>
    </row>
    <row r="46" spans="1:10" x14ac:dyDescent="0.2">
      <c r="C46" s="409" t="s">
        <v>183</v>
      </c>
      <c r="D46" s="410"/>
      <c r="E46" s="410"/>
      <c r="F46" s="410"/>
      <c r="G46" s="361">
        <v>83025934.659999996</v>
      </c>
      <c r="H46" s="362">
        <v>47476050</v>
      </c>
    </row>
    <row r="47" spans="1:10" x14ac:dyDescent="0.2">
      <c r="A47" s="83" t="s">
        <v>35</v>
      </c>
      <c r="C47" s="363"/>
      <c r="D47" s="413" t="s">
        <v>184</v>
      </c>
      <c r="E47" s="413"/>
      <c r="F47" s="413"/>
      <c r="G47" s="353">
        <v>52865934.659999996</v>
      </c>
      <c r="H47" s="354">
        <v>47476050</v>
      </c>
    </row>
    <row r="48" spans="1:10" x14ac:dyDescent="0.2">
      <c r="A48" s="83" t="s">
        <v>36</v>
      </c>
      <c r="C48" s="363"/>
      <c r="D48" s="413" t="s">
        <v>185</v>
      </c>
      <c r="E48" s="413"/>
      <c r="F48" s="413"/>
      <c r="G48" s="353">
        <v>30160000</v>
      </c>
      <c r="H48" s="354">
        <v>0</v>
      </c>
    </row>
    <row r="49" spans="1:8" x14ac:dyDescent="0.2">
      <c r="A49" s="83" t="s">
        <v>137</v>
      </c>
      <c r="C49" s="363"/>
      <c r="D49" s="413" t="s">
        <v>186</v>
      </c>
      <c r="E49" s="413"/>
      <c r="F49" s="413"/>
      <c r="G49" s="353">
        <v>0</v>
      </c>
      <c r="H49" s="354">
        <v>0</v>
      </c>
    </row>
    <row r="50" spans="1:8" x14ac:dyDescent="0.2">
      <c r="A50" s="83" t="s">
        <v>138</v>
      </c>
      <c r="C50" s="363"/>
      <c r="D50" s="413" t="s">
        <v>187</v>
      </c>
      <c r="E50" s="413"/>
      <c r="F50" s="413"/>
      <c r="G50" s="353">
        <v>0</v>
      </c>
      <c r="H50" s="354">
        <v>0</v>
      </c>
    </row>
    <row r="51" spans="1:8" x14ac:dyDescent="0.2">
      <c r="A51" s="83" t="s">
        <v>139</v>
      </c>
      <c r="C51" s="363"/>
      <c r="D51" s="413" t="s">
        <v>188</v>
      </c>
      <c r="E51" s="413"/>
      <c r="F51" s="413"/>
      <c r="G51" s="353">
        <v>0</v>
      </c>
      <c r="H51" s="354">
        <v>0</v>
      </c>
    </row>
    <row r="52" spans="1:8" x14ac:dyDescent="0.2">
      <c r="C52" s="414" t="s">
        <v>189</v>
      </c>
      <c r="D52" s="415"/>
      <c r="E52" s="415"/>
      <c r="F52" s="415"/>
      <c r="G52" s="355">
        <v>30562071.239999998</v>
      </c>
      <c r="H52" s="362">
        <v>18288882.559999999</v>
      </c>
    </row>
    <row r="53" spans="1:8" x14ac:dyDescent="0.2">
      <c r="A53" s="83" t="s">
        <v>37</v>
      </c>
      <c r="C53" s="363"/>
      <c r="D53" s="413" t="s">
        <v>190</v>
      </c>
      <c r="E53" s="413"/>
      <c r="F53" s="413"/>
      <c r="G53" s="353">
        <v>30562071.239999998</v>
      </c>
      <c r="H53" s="354">
        <v>17597249.559999999</v>
      </c>
    </row>
    <row r="54" spans="1:8" x14ac:dyDescent="0.2">
      <c r="A54" s="83" t="s">
        <v>140</v>
      </c>
      <c r="C54" s="363"/>
      <c r="D54" s="413" t="s">
        <v>191</v>
      </c>
      <c r="E54" s="413"/>
      <c r="F54" s="413"/>
      <c r="G54" s="353">
        <v>0</v>
      </c>
      <c r="H54" s="354">
        <v>0</v>
      </c>
    </row>
    <row r="55" spans="1:8" x14ac:dyDescent="0.2">
      <c r="A55" s="83" t="s">
        <v>141</v>
      </c>
      <c r="C55" s="363"/>
      <c r="D55" s="413" t="s">
        <v>192</v>
      </c>
      <c r="E55" s="413"/>
      <c r="F55" s="413"/>
      <c r="G55" s="353">
        <v>0</v>
      </c>
      <c r="H55" s="354">
        <v>0</v>
      </c>
    </row>
    <row r="56" spans="1:8" ht="28.5" customHeight="1" x14ac:dyDescent="0.2">
      <c r="A56" s="83" t="s">
        <v>142</v>
      </c>
      <c r="C56" s="363"/>
      <c r="D56" s="413" t="s">
        <v>193</v>
      </c>
      <c r="E56" s="413"/>
      <c r="F56" s="413"/>
      <c r="G56" s="353">
        <v>0</v>
      </c>
      <c r="H56" s="354">
        <v>0</v>
      </c>
    </row>
    <row r="57" spans="1:8" x14ac:dyDescent="0.2">
      <c r="A57" s="83" t="s">
        <v>143</v>
      </c>
      <c r="C57" s="363"/>
      <c r="D57" s="413" t="s">
        <v>194</v>
      </c>
      <c r="E57" s="413"/>
      <c r="F57" s="413"/>
      <c r="G57" s="353">
        <v>0</v>
      </c>
      <c r="H57" s="354">
        <v>0</v>
      </c>
    </row>
    <row r="58" spans="1:8" x14ac:dyDescent="0.2">
      <c r="A58" s="83" t="s">
        <v>144</v>
      </c>
      <c r="C58" s="363"/>
      <c r="D58" s="413" t="s">
        <v>195</v>
      </c>
      <c r="E58" s="413"/>
      <c r="F58" s="413"/>
      <c r="G58" s="353">
        <v>0</v>
      </c>
      <c r="H58" s="354">
        <v>691633</v>
      </c>
    </row>
    <row r="59" spans="1:8" x14ac:dyDescent="0.2">
      <c r="C59" s="414" t="s">
        <v>196</v>
      </c>
      <c r="D59" s="415"/>
      <c r="E59" s="415"/>
      <c r="F59" s="415"/>
      <c r="G59" s="355">
        <v>0</v>
      </c>
      <c r="H59" s="362">
        <v>0</v>
      </c>
    </row>
    <row r="60" spans="1:8" x14ac:dyDescent="0.2">
      <c r="A60" s="83" t="s">
        <v>145</v>
      </c>
      <c r="C60" s="363"/>
      <c r="D60" s="413" t="s">
        <v>197</v>
      </c>
      <c r="E60" s="413"/>
      <c r="F60" s="413"/>
      <c r="G60" s="353">
        <v>0</v>
      </c>
      <c r="H60" s="354">
        <v>0</v>
      </c>
    </row>
    <row r="61" spans="1:8" x14ac:dyDescent="0.2">
      <c r="C61" s="416"/>
      <c r="D61" s="397"/>
      <c r="E61" s="397"/>
      <c r="F61" s="397"/>
      <c r="G61" s="353"/>
      <c r="H61" s="354"/>
    </row>
    <row r="62" spans="1:8" x14ac:dyDescent="0.2">
      <c r="C62" s="407" t="s">
        <v>198</v>
      </c>
      <c r="D62" s="408"/>
      <c r="E62" s="408"/>
      <c r="F62" s="408"/>
      <c r="G62" s="364">
        <v>1247460491.8900001</v>
      </c>
      <c r="H62" s="365">
        <v>1018136034.1900001</v>
      </c>
    </row>
    <row r="63" spans="1:8" x14ac:dyDescent="0.2">
      <c r="C63" s="352"/>
      <c r="D63" s="348"/>
      <c r="E63" s="348"/>
      <c r="F63" s="348"/>
      <c r="G63" s="353"/>
      <c r="H63" s="354"/>
    </row>
    <row r="64" spans="1:8" x14ac:dyDescent="0.2">
      <c r="C64" s="407" t="s">
        <v>199</v>
      </c>
      <c r="D64" s="408"/>
      <c r="E64" s="408"/>
      <c r="F64" s="408"/>
      <c r="G64" s="364">
        <v>1168642683.5699999</v>
      </c>
      <c r="H64" s="365">
        <v>975370437.91000009</v>
      </c>
    </row>
    <row r="65" spans="3:8" x14ac:dyDescent="0.2">
      <c r="C65" s="352"/>
      <c r="D65" s="348"/>
      <c r="E65" s="348"/>
      <c r="F65" s="348"/>
      <c r="G65" s="348"/>
      <c r="H65" s="366"/>
    </row>
    <row r="66" spans="3:8" x14ac:dyDescent="0.2">
      <c r="C66" s="367" t="s">
        <v>200</v>
      </c>
      <c r="D66" s="368"/>
      <c r="E66" s="368"/>
      <c r="F66" s="368"/>
      <c r="G66" s="368"/>
      <c r="H66" s="369"/>
    </row>
    <row r="67" spans="3:8" x14ac:dyDescent="0.2">
      <c r="C67" s="80"/>
      <c r="D67" s="80"/>
      <c r="E67" s="80"/>
      <c r="F67" s="80"/>
      <c r="G67" s="81"/>
      <c r="H67" s="80"/>
    </row>
    <row r="68" spans="3:8" x14ac:dyDescent="0.2">
      <c r="C68" s="80"/>
      <c r="D68" s="80"/>
      <c r="E68" s="80"/>
      <c r="F68" s="80"/>
      <c r="G68" s="81"/>
      <c r="H68" s="80"/>
    </row>
    <row r="71" spans="3:8" x14ac:dyDescent="0.2">
      <c r="H71" s="82"/>
    </row>
  </sheetData>
  <mergeCells count="60">
    <mergeCell ref="C64:F64"/>
    <mergeCell ref="C52:F52"/>
    <mergeCell ref="D53:F53"/>
    <mergeCell ref="D54:F54"/>
    <mergeCell ref="D55:F55"/>
    <mergeCell ref="D56:F56"/>
    <mergeCell ref="D57:F57"/>
    <mergeCell ref="D58:F58"/>
    <mergeCell ref="C59:F59"/>
    <mergeCell ref="D60:F60"/>
    <mergeCell ref="C61:F61"/>
    <mergeCell ref="C62:F62"/>
    <mergeCell ref="D51:F51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D49:F49"/>
    <mergeCell ref="D50:F50"/>
    <mergeCell ref="D39:F39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37:F37"/>
    <mergeCell ref="D38:F38"/>
    <mergeCell ref="C27:F27"/>
    <mergeCell ref="D14:F14"/>
    <mergeCell ref="C15:F15"/>
    <mergeCell ref="D16:F16"/>
    <mergeCell ref="D17:F17"/>
    <mergeCell ref="C18:F18"/>
    <mergeCell ref="D19:F19"/>
    <mergeCell ref="D20:F20"/>
    <mergeCell ref="D21:F21"/>
    <mergeCell ref="D22:F22"/>
    <mergeCell ref="D23:F23"/>
    <mergeCell ref="C25:F25"/>
    <mergeCell ref="D13:F13"/>
    <mergeCell ref="C1:H1"/>
    <mergeCell ref="C2:H2"/>
    <mergeCell ref="C3:H3"/>
    <mergeCell ref="C5:F5"/>
    <mergeCell ref="C6:F6"/>
    <mergeCell ref="D7:F7"/>
    <mergeCell ref="D8:F8"/>
    <mergeCell ref="D9:F9"/>
    <mergeCell ref="D10:F10"/>
    <mergeCell ref="D11:F11"/>
    <mergeCell ref="D12:F12"/>
  </mergeCells>
  <pageMargins left="0.25" right="0.25" top="0.75" bottom="0.75" header="0.3" footer="0.3"/>
  <pageSetup scale="8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showGridLines="0" zoomScale="80" zoomScaleNormal="80" workbookViewId="0">
      <selection activeCell="B2" sqref="B2:H33"/>
    </sheetView>
  </sheetViews>
  <sheetFormatPr baseColWidth="10" defaultColWidth="0" defaultRowHeight="15" zeroHeight="1" x14ac:dyDescent="0.25"/>
  <cols>
    <col min="1" max="1" width="3.42578125" style="143" customWidth="1"/>
    <col min="2" max="2" width="11.42578125" style="143" customWidth="1"/>
    <col min="3" max="3" width="76" style="143" customWidth="1"/>
    <col min="4" max="4" width="21.5703125" style="143" customWidth="1"/>
    <col min="5" max="5" width="23.28515625" style="143" customWidth="1"/>
    <col min="6" max="6" width="22.28515625" style="143" customWidth="1"/>
    <col min="7" max="7" width="21" style="143" customWidth="1"/>
    <col min="8" max="8" width="22.85546875" style="143" customWidth="1"/>
    <col min="9" max="9" width="2.28515625" style="143" customWidth="1"/>
    <col min="10" max="13" width="11.42578125" style="143" hidden="1" customWidth="1"/>
    <col min="14" max="18" width="0" style="143" hidden="1" customWidth="1"/>
    <col min="19" max="16384" width="11.42578125" style="143" hidden="1"/>
  </cols>
  <sheetData>
    <row r="1" spans="1:10" ht="21.75" customHeight="1" x14ac:dyDescent="0.25"/>
    <row r="2" spans="1:10" ht="18.75" customHeight="1" x14ac:dyDescent="0.25">
      <c r="B2" s="419" t="s">
        <v>38</v>
      </c>
      <c r="C2" s="420"/>
      <c r="D2" s="420"/>
      <c r="E2" s="420"/>
      <c r="F2" s="420"/>
      <c r="G2" s="420"/>
      <c r="H2" s="421"/>
    </row>
    <row r="3" spans="1:10" ht="18.75" customHeight="1" x14ac:dyDescent="0.25">
      <c r="B3" s="422" t="s">
        <v>265</v>
      </c>
      <c r="C3" s="423"/>
      <c r="D3" s="423"/>
      <c r="E3" s="423"/>
      <c r="F3" s="423"/>
      <c r="G3" s="423"/>
      <c r="H3" s="424"/>
      <c r="J3" s="144"/>
    </row>
    <row r="4" spans="1:10" ht="18.75" customHeight="1" x14ac:dyDescent="0.25">
      <c r="A4" s="145"/>
      <c r="B4" s="425" t="s">
        <v>344</v>
      </c>
      <c r="C4" s="426"/>
      <c r="D4" s="426"/>
      <c r="E4" s="426"/>
      <c r="F4" s="426"/>
      <c r="G4" s="426"/>
      <c r="H4" s="427"/>
    </row>
    <row r="5" spans="1:10" ht="78.75" x14ac:dyDescent="0.25">
      <c r="A5" s="145"/>
      <c r="B5" s="428" t="s">
        <v>202</v>
      </c>
      <c r="C5" s="429"/>
      <c r="D5" s="146" t="s">
        <v>80</v>
      </c>
      <c r="E5" s="146" t="s">
        <v>266</v>
      </c>
      <c r="F5" s="146" t="s">
        <v>267</v>
      </c>
      <c r="G5" s="146" t="s">
        <v>268</v>
      </c>
      <c r="H5" s="146" t="s">
        <v>269</v>
      </c>
    </row>
    <row r="6" spans="1:10" ht="15.75" x14ac:dyDescent="0.25">
      <c r="A6" s="145"/>
      <c r="B6" s="317"/>
      <c r="C6" s="318"/>
      <c r="D6" s="319"/>
      <c r="E6" s="320"/>
      <c r="F6" s="321"/>
      <c r="G6" s="322"/>
      <c r="H6" s="323"/>
    </row>
    <row r="7" spans="1:10" ht="15" customHeight="1" x14ac:dyDescent="0.25">
      <c r="A7" s="145"/>
      <c r="B7" s="430" t="s">
        <v>90</v>
      </c>
      <c r="C7" s="431"/>
      <c r="D7" s="324">
        <v>0</v>
      </c>
      <c r="E7" s="325">
        <v>-222291985.87</v>
      </c>
      <c r="F7" s="370">
        <v>-21884.149999999994</v>
      </c>
      <c r="G7" s="325">
        <v>0</v>
      </c>
      <c r="H7" s="326">
        <v>-222313870.02000001</v>
      </c>
    </row>
    <row r="8" spans="1:10" ht="15.75" x14ac:dyDescent="0.25">
      <c r="A8" s="145"/>
      <c r="B8" s="327"/>
      <c r="C8" s="328"/>
      <c r="D8" s="329"/>
      <c r="E8" s="329"/>
      <c r="F8" s="329"/>
      <c r="G8" s="329"/>
      <c r="H8" s="329"/>
    </row>
    <row r="9" spans="1:10" ht="15.75" customHeight="1" x14ac:dyDescent="0.25">
      <c r="A9" s="145"/>
      <c r="B9" s="432" t="s">
        <v>277</v>
      </c>
      <c r="C9" s="433"/>
      <c r="D9" s="330">
        <v>0</v>
      </c>
      <c r="E9" s="330">
        <v>0</v>
      </c>
      <c r="F9" s="330">
        <v>0</v>
      </c>
      <c r="G9" s="330">
        <v>0</v>
      </c>
      <c r="H9" s="330">
        <v>0</v>
      </c>
    </row>
    <row r="10" spans="1:10" ht="15.75" customHeight="1" x14ac:dyDescent="0.25">
      <c r="A10" s="145"/>
      <c r="B10" s="417" t="s">
        <v>270</v>
      </c>
      <c r="C10" s="418"/>
      <c r="D10" s="331">
        <v>0</v>
      </c>
      <c r="E10" s="331">
        <v>0</v>
      </c>
      <c r="F10" s="331">
        <v>0</v>
      </c>
      <c r="G10" s="331">
        <v>0</v>
      </c>
      <c r="H10" s="329">
        <v>0</v>
      </c>
    </row>
    <row r="11" spans="1:10" ht="15.75" customHeight="1" x14ac:dyDescent="0.25">
      <c r="A11" s="145"/>
      <c r="B11" s="417" t="s">
        <v>83</v>
      </c>
      <c r="C11" s="418"/>
      <c r="D11" s="331">
        <v>0</v>
      </c>
      <c r="E11" s="331">
        <v>0</v>
      </c>
      <c r="F11" s="331">
        <v>0</v>
      </c>
      <c r="G11" s="331">
        <v>0</v>
      </c>
      <c r="H11" s="329">
        <v>0</v>
      </c>
    </row>
    <row r="12" spans="1:10" ht="15.75" customHeight="1" x14ac:dyDescent="0.25">
      <c r="A12" s="145"/>
      <c r="B12" s="417" t="s">
        <v>262</v>
      </c>
      <c r="C12" s="418"/>
      <c r="D12" s="331">
        <v>0</v>
      </c>
      <c r="E12" s="331">
        <v>0</v>
      </c>
      <c r="F12" s="331">
        <v>0</v>
      </c>
      <c r="G12" s="331">
        <v>0</v>
      </c>
      <c r="H12" s="329">
        <v>0</v>
      </c>
    </row>
    <row r="13" spans="1:10" ht="15.75" x14ac:dyDescent="0.25">
      <c r="A13" s="145"/>
      <c r="B13" s="327"/>
      <c r="C13" s="328"/>
      <c r="D13" s="332"/>
      <c r="E13" s="332"/>
      <c r="F13" s="332"/>
      <c r="G13" s="329"/>
      <c r="H13" s="329"/>
    </row>
    <row r="14" spans="1:10" ht="30" customHeight="1" x14ac:dyDescent="0.25">
      <c r="A14" s="145"/>
      <c r="B14" s="432" t="s">
        <v>278</v>
      </c>
      <c r="C14" s="433"/>
      <c r="D14" s="330">
        <v>0</v>
      </c>
      <c r="E14" s="330">
        <v>9783391872.5599995</v>
      </c>
      <c r="F14" s="330">
        <v>1176136132.98</v>
      </c>
      <c r="G14" s="333"/>
      <c r="H14" s="330">
        <v>10959528005.539999</v>
      </c>
    </row>
    <row r="15" spans="1:10" ht="15.75" customHeight="1" x14ac:dyDescent="0.25">
      <c r="A15" s="145"/>
      <c r="B15" s="417" t="s">
        <v>199</v>
      </c>
      <c r="C15" s="418"/>
      <c r="D15" s="332">
        <v>0</v>
      </c>
      <c r="E15" s="332">
        <v>0</v>
      </c>
      <c r="F15" s="331">
        <v>1176136132.98</v>
      </c>
      <c r="G15" s="331">
        <v>0</v>
      </c>
      <c r="H15" s="329">
        <v>1176136132.98</v>
      </c>
    </row>
    <row r="16" spans="1:10" ht="15.75" customHeight="1" x14ac:dyDescent="0.25">
      <c r="A16" s="145"/>
      <c r="B16" s="417" t="s">
        <v>87</v>
      </c>
      <c r="C16" s="418"/>
      <c r="D16" s="332">
        <v>0</v>
      </c>
      <c r="E16" s="331">
        <v>9783391872.5599995</v>
      </c>
      <c r="F16" s="332">
        <v>0</v>
      </c>
      <c r="G16" s="331">
        <v>0</v>
      </c>
      <c r="H16" s="329">
        <v>9783391872.5599995</v>
      </c>
    </row>
    <row r="17" spans="1:8" ht="15.75" x14ac:dyDescent="0.25">
      <c r="A17" s="145"/>
      <c r="B17" s="417" t="s">
        <v>271</v>
      </c>
      <c r="C17" s="418"/>
      <c r="D17" s="332">
        <v>0</v>
      </c>
      <c r="E17" s="331">
        <v>0</v>
      </c>
      <c r="F17" s="332">
        <v>0</v>
      </c>
      <c r="G17" s="331">
        <v>0</v>
      </c>
      <c r="H17" s="329">
        <v>0</v>
      </c>
    </row>
    <row r="18" spans="1:8" ht="15.75" x14ac:dyDescent="0.25">
      <c r="A18" s="145"/>
      <c r="B18" s="417" t="s">
        <v>89</v>
      </c>
      <c r="C18" s="418"/>
      <c r="D18" s="332">
        <v>0</v>
      </c>
      <c r="E18" s="331">
        <v>0</v>
      </c>
      <c r="F18" s="332">
        <v>0</v>
      </c>
      <c r="G18" s="331">
        <v>0</v>
      </c>
      <c r="H18" s="329">
        <v>0</v>
      </c>
    </row>
    <row r="19" spans="1:8" ht="15.75" x14ac:dyDescent="0.25">
      <c r="A19" s="145"/>
      <c r="B19" s="327"/>
      <c r="C19" s="328"/>
      <c r="D19" s="332"/>
      <c r="E19" s="329"/>
      <c r="F19" s="332"/>
      <c r="G19" s="332"/>
      <c r="H19" s="332"/>
    </row>
    <row r="20" spans="1:8" ht="15.75" x14ac:dyDescent="0.25">
      <c r="A20" s="145"/>
      <c r="B20" s="434" t="s">
        <v>279</v>
      </c>
      <c r="C20" s="435"/>
      <c r="D20" s="330">
        <v>0</v>
      </c>
      <c r="E20" s="330">
        <v>9561099886.6899986</v>
      </c>
      <c r="F20" s="330">
        <v>1176136132.98</v>
      </c>
      <c r="G20" s="330">
        <v>0</v>
      </c>
      <c r="H20" s="330">
        <v>10737236019.669998</v>
      </c>
    </row>
    <row r="21" spans="1:8" ht="15.75" x14ac:dyDescent="0.25">
      <c r="A21" s="145"/>
      <c r="B21" s="334"/>
      <c r="C21" s="335"/>
      <c r="D21" s="329"/>
      <c r="E21" s="332"/>
      <c r="F21" s="332"/>
      <c r="G21" s="329"/>
      <c r="H21" s="329"/>
    </row>
    <row r="22" spans="1:8" ht="23.45" customHeight="1" x14ac:dyDescent="0.25">
      <c r="A22" s="145"/>
      <c r="B22" s="432" t="s">
        <v>280</v>
      </c>
      <c r="C22" s="433"/>
      <c r="D22" s="330">
        <v>0</v>
      </c>
      <c r="E22" s="330">
        <v>0</v>
      </c>
      <c r="F22" s="330">
        <v>0</v>
      </c>
      <c r="G22" s="330">
        <v>0</v>
      </c>
      <c r="H22" s="330">
        <v>0</v>
      </c>
    </row>
    <row r="23" spans="1:8" ht="15.75" customHeight="1" x14ac:dyDescent="0.25">
      <c r="A23" s="145"/>
      <c r="B23" s="417" t="s">
        <v>82</v>
      </c>
      <c r="C23" s="418"/>
      <c r="D23" s="331">
        <v>0</v>
      </c>
      <c r="E23" s="331">
        <v>0</v>
      </c>
      <c r="F23" s="331">
        <v>0</v>
      </c>
      <c r="G23" s="331">
        <v>0</v>
      </c>
      <c r="H23" s="329">
        <v>0</v>
      </c>
    </row>
    <row r="24" spans="1:8" ht="15.75" customHeight="1" x14ac:dyDescent="0.25">
      <c r="A24" s="145"/>
      <c r="B24" s="417" t="s">
        <v>83</v>
      </c>
      <c r="C24" s="418"/>
      <c r="D24" s="331">
        <v>0</v>
      </c>
      <c r="E24" s="331">
        <v>0</v>
      </c>
      <c r="F24" s="331">
        <v>0</v>
      </c>
      <c r="G24" s="331">
        <v>0</v>
      </c>
      <c r="H24" s="329">
        <v>0</v>
      </c>
    </row>
    <row r="25" spans="1:8" ht="15.75" customHeight="1" x14ac:dyDescent="0.25">
      <c r="A25" s="145"/>
      <c r="B25" s="417" t="s">
        <v>262</v>
      </c>
      <c r="C25" s="418"/>
      <c r="D25" s="331">
        <v>0</v>
      </c>
      <c r="E25" s="331">
        <v>0</v>
      </c>
      <c r="F25" s="331">
        <v>0</v>
      </c>
      <c r="G25" s="331">
        <v>0</v>
      </c>
      <c r="H25" s="329">
        <v>0</v>
      </c>
    </row>
    <row r="26" spans="1:8" ht="15.75" x14ac:dyDescent="0.25">
      <c r="A26" s="145"/>
      <c r="B26" s="327"/>
      <c r="C26" s="328"/>
      <c r="D26" s="329"/>
      <c r="E26" s="332"/>
      <c r="F26" s="332"/>
      <c r="G26" s="329"/>
      <c r="H26" s="329"/>
    </row>
    <row r="27" spans="1:8" ht="15.75" customHeight="1" x14ac:dyDescent="0.25">
      <c r="A27" s="145"/>
      <c r="B27" s="432" t="s">
        <v>278</v>
      </c>
      <c r="C27" s="433"/>
      <c r="D27" s="330">
        <v>0</v>
      </c>
      <c r="E27" s="330">
        <v>1176126753.7800002</v>
      </c>
      <c r="F27" s="330">
        <v>-7493449.4100000858</v>
      </c>
      <c r="G27" s="330">
        <v>0</v>
      </c>
      <c r="H27" s="330">
        <v>1168633304.3700001</v>
      </c>
    </row>
    <row r="28" spans="1:8" ht="15.75" customHeight="1" x14ac:dyDescent="0.25">
      <c r="A28" s="145"/>
      <c r="B28" s="417" t="s">
        <v>199</v>
      </c>
      <c r="C28" s="418"/>
      <c r="D28" s="332">
        <v>0</v>
      </c>
      <c r="E28" s="332">
        <v>0</v>
      </c>
      <c r="F28" s="331">
        <v>1168642683.5699999</v>
      </c>
      <c r="G28" s="331">
        <v>0</v>
      </c>
      <c r="H28" s="329">
        <v>1168642683.5699999</v>
      </c>
    </row>
    <row r="29" spans="1:8" ht="15.75" customHeight="1" x14ac:dyDescent="0.25">
      <c r="A29" s="145"/>
      <c r="B29" s="417" t="s">
        <v>87</v>
      </c>
      <c r="C29" s="418"/>
      <c r="D29" s="332">
        <v>0</v>
      </c>
      <c r="E29" s="331">
        <v>1176126753.7800002</v>
      </c>
      <c r="F29" s="331">
        <v>-1176136132.98</v>
      </c>
      <c r="G29" s="331">
        <v>0</v>
      </c>
      <c r="H29" s="329">
        <v>-9379.1999998092651</v>
      </c>
    </row>
    <row r="30" spans="1:8" ht="15.75" x14ac:dyDescent="0.25">
      <c r="A30" s="145"/>
      <c r="B30" s="417" t="s">
        <v>271</v>
      </c>
      <c r="C30" s="418"/>
      <c r="D30" s="332">
        <v>0</v>
      </c>
      <c r="E30" s="331">
        <v>0</v>
      </c>
      <c r="F30" s="332">
        <v>0</v>
      </c>
      <c r="G30" s="331">
        <v>0</v>
      </c>
      <c r="H30" s="329">
        <v>0</v>
      </c>
    </row>
    <row r="31" spans="1:8" ht="15.75" x14ac:dyDescent="0.25">
      <c r="A31" s="145"/>
      <c r="B31" s="417" t="s">
        <v>89</v>
      </c>
      <c r="C31" s="418"/>
      <c r="D31" s="332">
        <v>0</v>
      </c>
      <c r="E31" s="331">
        <v>0</v>
      </c>
      <c r="F31" s="332">
        <v>0</v>
      </c>
      <c r="G31" s="331">
        <v>0</v>
      </c>
      <c r="H31" s="329">
        <v>0</v>
      </c>
    </row>
    <row r="32" spans="1:8" ht="15.75" x14ac:dyDescent="0.25">
      <c r="A32" s="145"/>
      <c r="B32" s="327"/>
      <c r="C32" s="328"/>
      <c r="D32" s="332"/>
      <c r="E32" s="329"/>
      <c r="F32" s="332"/>
      <c r="G32" s="332"/>
      <c r="H32" s="332"/>
    </row>
    <row r="33" spans="1:9" ht="15.75" x14ac:dyDescent="0.25">
      <c r="A33" s="145"/>
      <c r="B33" s="437" t="s">
        <v>281</v>
      </c>
      <c r="C33" s="438"/>
      <c r="D33" s="336">
        <v>0</v>
      </c>
      <c r="E33" s="336">
        <v>10737226640.469999</v>
      </c>
      <c r="F33" s="336">
        <v>1168620799.4199998</v>
      </c>
      <c r="G33" s="336">
        <v>0</v>
      </c>
      <c r="H33" s="336">
        <v>11905847439.889999</v>
      </c>
    </row>
    <row r="34" spans="1:9" x14ac:dyDescent="0.25">
      <c r="D34" s="147"/>
      <c r="E34" s="147"/>
      <c r="H34" s="163"/>
      <c r="I34" s="148"/>
    </row>
    <row r="35" spans="1:9" hidden="1" x14ac:dyDescent="0.25">
      <c r="B35" s="439" t="s">
        <v>272</v>
      </c>
      <c r="C35" s="439"/>
      <c r="D35" s="439"/>
      <c r="E35" s="439"/>
      <c r="F35" s="439"/>
      <c r="G35" s="439"/>
      <c r="H35" s="439"/>
      <c r="I35" s="439"/>
    </row>
    <row r="36" spans="1:9" hidden="1" x14ac:dyDescent="0.25">
      <c r="B36" s="149"/>
      <c r="C36" s="150"/>
      <c r="D36" s="151"/>
      <c r="E36" s="151"/>
      <c r="F36" s="152"/>
      <c r="G36" s="153"/>
      <c r="H36" s="284">
        <f>+H33-F28</f>
        <v>10737204756.32</v>
      </c>
      <c r="I36" s="154"/>
    </row>
    <row r="37" spans="1:9" hidden="1" x14ac:dyDescent="0.25">
      <c r="B37" s="149"/>
      <c r="C37" s="440"/>
      <c r="D37" s="440"/>
      <c r="E37" s="151"/>
      <c r="F37" s="152"/>
      <c r="G37" s="441"/>
      <c r="H37" s="441"/>
      <c r="I37" s="441"/>
    </row>
    <row r="38" spans="1:9" hidden="1" x14ac:dyDescent="0.25">
      <c r="B38" s="155"/>
      <c r="C38" s="442" t="s">
        <v>273</v>
      </c>
      <c r="D38" s="442"/>
      <c r="E38" s="151"/>
      <c r="F38" s="151"/>
      <c r="G38" s="442" t="s">
        <v>274</v>
      </c>
      <c r="H38" s="442"/>
      <c r="I38" s="442"/>
    </row>
    <row r="39" spans="1:9" hidden="1" x14ac:dyDescent="0.25">
      <c r="B39" s="156"/>
      <c r="C39" s="436" t="s">
        <v>275</v>
      </c>
      <c r="D39" s="436"/>
      <c r="E39" s="157"/>
      <c r="F39" s="157"/>
      <c r="G39" s="436" t="s">
        <v>276</v>
      </c>
      <c r="H39" s="436"/>
      <c r="I39" s="436"/>
    </row>
    <row r="40" spans="1:9" hidden="1" x14ac:dyDescent="0.25"/>
    <row r="41" spans="1:9" hidden="1" x14ac:dyDescent="0.25"/>
    <row r="42" spans="1:9" x14ac:dyDescent="0.25"/>
    <row r="43" spans="1:9" x14ac:dyDescent="0.25"/>
    <row r="44" spans="1:9" x14ac:dyDescent="0.25"/>
    <row r="45" spans="1:9" x14ac:dyDescent="0.25"/>
    <row r="46" spans="1:9" x14ac:dyDescent="0.25"/>
    <row r="47" spans="1:9" x14ac:dyDescent="0.25"/>
    <row r="48" spans="1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</sheetData>
  <mergeCells count="32">
    <mergeCell ref="C39:D39"/>
    <mergeCell ref="G39:I39"/>
    <mergeCell ref="B33:C33"/>
    <mergeCell ref="B35:I35"/>
    <mergeCell ref="C37:D37"/>
    <mergeCell ref="G37:I37"/>
    <mergeCell ref="C38:D38"/>
    <mergeCell ref="G38:I38"/>
    <mergeCell ref="B31:C31"/>
    <mergeCell ref="B17:C17"/>
    <mergeCell ref="B18:C18"/>
    <mergeCell ref="B20:C20"/>
    <mergeCell ref="B22:C22"/>
    <mergeCell ref="B23:C23"/>
    <mergeCell ref="B24:C24"/>
    <mergeCell ref="B25:C25"/>
    <mergeCell ref="B27:C27"/>
    <mergeCell ref="B28:C28"/>
    <mergeCell ref="B29:C29"/>
    <mergeCell ref="B30:C30"/>
    <mergeCell ref="B16:C16"/>
    <mergeCell ref="B2:H2"/>
    <mergeCell ref="B3:H3"/>
    <mergeCell ref="B4:H4"/>
    <mergeCell ref="B5:C5"/>
    <mergeCell ref="B7:C7"/>
    <mergeCell ref="B9:C9"/>
    <mergeCell ref="B10:C10"/>
    <mergeCell ref="B11:C11"/>
    <mergeCell ref="B12:C12"/>
    <mergeCell ref="B14:C14"/>
    <mergeCell ref="B15:C15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5"/>
  <sheetViews>
    <sheetView showGridLines="0" topLeftCell="A36" workbookViewId="0">
      <selection activeCell="H60" sqref="H60"/>
    </sheetView>
  </sheetViews>
  <sheetFormatPr baseColWidth="10" defaultRowHeight="15.75" x14ac:dyDescent="0.25"/>
  <cols>
    <col min="1" max="1" width="2.85546875" style="120" customWidth="1"/>
    <col min="2" max="2" width="84.28515625" style="120" customWidth="1"/>
    <col min="3" max="3" width="20.5703125" style="120" customWidth="1"/>
    <col min="4" max="4" width="18.5703125" style="120" bestFit="1" customWidth="1"/>
    <col min="5" max="16384" width="11.42578125" style="120"/>
  </cols>
  <sheetData>
    <row r="1" spans="2:4" x14ac:dyDescent="0.25">
      <c r="B1" s="382" t="s">
        <v>38</v>
      </c>
      <c r="C1" s="383"/>
      <c r="D1" s="384"/>
    </row>
    <row r="2" spans="2:4" x14ac:dyDescent="0.25">
      <c r="B2" s="443" t="s">
        <v>258</v>
      </c>
      <c r="C2" s="444"/>
      <c r="D2" s="445"/>
    </row>
    <row r="3" spans="2:4" x14ac:dyDescent="0.25">
      <c r="B3" s="446" t="s">
        <v>346</v>
      </c>
      <c r="C3" s="447"/>
      <c r="D3" s="448"/>
    </row>
    <row r="4" spans="2:4" x14ac:dyDescent="0.25">
      <c r="B4" s="121"/>
      <c r="C4" s="122" t="s">
        <v>204</v>
      </c>
      <c r="D4" s="123" t="s">
        <v>212</v>
      </c>
    </row>
    <row r="5" spans="2:4" s="127" customFormat="1" ht="21" customHeight="1" x14ac:dyDescent="0.2">
      <c r="B5" s="124" t="s">
        <v>0</v>
      </c>
      <c r="C5" s="125">
        <v>69779506.440000013</v>
      </c>
      <c r="D5" s="126">
        <v>1213686377.7100012</v>
      </c>
    </row>
    <row r="6" spans="2:4" s="127" customFormat="1" ht="28.9" customHeight="1" x14ac:dyDescent="0.2">
      <c r="B6" s="128" t="s">
        <v>41</v>
      </c>
      <c r="C6" s="129">
        <v>39217435.200000003</v>
      </c>
      <c r="D6" s="130">
        <v>673158098.91000009</v>
      </c>
    </row>
    <row r="7" spans="2:4" s="127" customFormat="1" ht="13.15" customHeight="1" x14ac:dyDescent="0.2">
      <c r="B7" s="131" t="s">
        <v>43</v>
      </c>
      <c r="C7" s="371">
        <v>0</v>
      </c>
      <c r="D7" s="372">
        <v>667841784.05000007</v>
      </c>
    </row>
    <row r="8" spans="2:4" s="127" customFormat="1" ht="13.15" customHeight="1" x14ac:dyDescent="0.2">
      <c r="B8" s="131" t="s">
        <v>45</v>
      </c>
      <c r="C8" s="371">
        <v>0</v>
      </c>
      <c r="D8" s="372">
        <v>5316314.8599999733</v>
      </c>
    </row>
    <row r="9" spans="2:4" s="127" customFormat="1" ht="13.15" customHeight="1" x14ac:dyDescent="0.2">
      <c r="B9" s="131" t="s">
        <v>47</v>
      </c>
      <c r="C9" s="371">
        <v>39217435.200000003</v>
      </c>
      <c r="D9" s="339">
        <v>0</v>
      </c>
    </row>
    <row r="10" spans="2:4" s="127" customFormat="1" ht="13.15" customHeight="1" x14ac:dyDescent="0.2">
      <c r="B10" s="131" t="s">
        <v>259</v>
      </c>
      <c r="C10" s="371">
        <v>0</v>
      </c>
      <c r="D10" s="339">
        <v>0</v>
      </c>
    </row>
    <row r="11" spans="2:4" s="127" customFormat="1" ht="13.15" customHeight="1" x14ac:dyDescent="0.2">
      <c r="B11" s="131" t="s">
        <v>51</v>
      </c>
      <c r="C11" s="371">
        <v>0</v>
      </c>
      <c r="D11" s="339">
        <v>0</v>
      </c>
    </row>
    <row r="12" spans="2:4" s="127" customFormat="1" ht="13.15" customHeight="1" x14ac:dyDescent="0.2">
      <c r="B12" s="131" t="s">
        <v>53</v>
      </c>
      <c r="C12" s="371">
        <v>0</v>
      </c>
      <c r="D12" s="339">
        <v>0</v>
      </c>
    </row>
    <row r="13" spans="2:4" s="127" customFormat="1" ht="13.15" customHeight="1" x14ac:dyDescent="0.2">
      <c r="B13" s="131" t="s">
        <v>260</v>
      </c>
      <c r="C13" s="371">
        <v>0</v>
      </c>
      <c r="D13" s="339">
        <v>0</v>
      </c>
    </row>
    <row r="14" spans="2:4" s="127" customFormat="1" ht="13.15" customHeight="1" x14ac:dyDescent="0.2">
      <c r="B14" s="134"/>
      <c r="C14" s="373"/>
      <c r="D14" s="374"/>
    </row>
    <row r="15" spans="2:4" s="127" customFormat="1" ht="13.15" customHeight="1" x14ac:dyDescent="0.2">
      <c r="B15" s="124" t="s">
        <v>60</v>
      </c>
      <c r="C15" s="135">
        <v>30562071.24000001</v>
      </c>
      <c r="D15" s="375">
        <v>540528278.80000114</v>
      </c>
    </row>
    <row r="16" spans="2:4" s="127" customFormat="1" ht="13.15" customHeight="1" x14ac:dyDescent="0.2">
      <c r="B16" s="131" t="s">
        <v>62</v>
      </c>
      <c r="C16" s="371">
        <v>0</v>
      </c>
      <c r="D16" s="339">
        <v>260466577.88999999</v>
      </c>
    </row>
    <row r="17" spans="2:4" s="127" customFormat="1" ht="13.15" customHeight="1" x14ac:dyDescent="0.2">
      <c r="B17" s="131" t="s">
        <v>64</v>
      </c>
      <c r="C17" s="371">
        <v>0</v>
      </c>
      <c r="D17" s="339">
        <v>0</v>
      </c>
    </row>
    <row r="18" spans="2:4" s="127" customFormat="1" ht="13.15" customHeight="1" x14ac:dyDescent="0.2">
      <c r="B18" s="131" t="s">
        <v>66</v>
      </c>
      <c r="C18" s="371">
        <v>0</v>
      </c>
      <c r="D18" s="339">
        <v>87146111.880001068</v>
      </c>
    </row>
    <row r="19" spans="2:4" s="127" customFormat="1" ht="13.15" customHeight="1" x14ac:dyDescent="0.2">
      <c r="B19" s="131" t="s">
        <v>68</v>
      </c>
      <c r="C19" s="371">
        <v>0</v>
      </c>
      <c r="D19" s="339">
        <v>185646740.79000002</v>
      </c>
    </row>
    <row r="20" spans="2:4" s="127" customFormat="1" ht="13.15" customHeight="1" x14ac:dyDescent="0.2">
      <c r="B20" s="131" t="s">
        <v>70</v>
      </c>
      <c r="C20" s="371">
        <v>0</v>
      </c>
      <c r="D20" s="339">
        <v>592765.23000000045</v>
      </c>
    </row>
    <row r="21" spans="2:4" s="127" customFormat="1" ht="13.15" customHeight="1" x14ac:dyDescent="0.2">
      <c r="B21" s="131" t="s">
        <v>72</v>
      </c>
      <c r="C21" s="371">
        <v>30562071.24000001</v>
      </c>
      <c r="D21" s="339">
        <v>0</v>
      </c>
    </row>
    <row r="22" spans="2:4" s="127" customFormat="1" ht="13.15" customHeight="1" x14ac:dyDescent="0.2">
      <c r="B22" s="131" t="s">
        <v>74</v>
      </c>
      <c r="C22" s="371">
        <v>0</v>
      </c>
      <c r="D22" s="339">
        <v>6676083.0099999979</v>
      </c>
    </row>
    <row r="23" spans="2:4" s="127" customFormat="1" ht="13.15" customHeight="1" x14ac:dyDescent="0.2">
      <c r="B23" s="131" t="s">
        <v>76</v>
      </c>
      <c r="C23" s="371">
        <v>0</v>
      </c>
      <c r="D23" s="339">
        <v>0</v>
      </c>
    </row>
    <row r="24" spans="2:4" s="127" customFormat="1" ht="13.15" customHeight="1" x14ac:dyDescent="0.2">
      <c r="B24" s="131" t="s">
        <v>77</v>
      </c>
      <c r="C24" s="371">
        <v>0</v>
      </c>
      <c r="D24" s="339">
        <v>0</v>
      </c>
    </row>
    <row r="25" spans="2:4" s="127" customFormat="1" ht="13.15" customHeight="1" x14ac:dyDescent="0.2">
      <c r="B25" s="134"/>
      <c r="C25" s="373"/>
      <c r="D25" s="374"/>
    </row>
    <row r="26" spans="2:4" s="127" customFormat="1" ht="21" customHeight="1" x14ac:dyDescent="0.2">
      <c r="B26" s="124" t="s">
        <v>10</v>
      </c>
      <c r="C26" s="135">
        <v>349710835.84999996</v>
      </c>
      <c r="D26" s="375">
        <v>374415384.80000007</v>
      </c>
    </row>
    <row r="27" spans="2:4" s="127" customFormat="1" ht="25.15" customHeight="1" x14ac:dyDescent="0.2">
      <c r="B27" s="124" t="s">
        <v>42</v>
      </c>
      <c r="C27" s="135">
        <v>264133.55999999994</v>
      </c>
      <c r="D27" s="375">
        <v>374415384.80000007</v>
      </c>
    </row>
    <row r="28" spans="2:4" s="127" customFormat="1" ht="13.15" customHeight="1" x14ac:dyDescent="0.2">
      <c r="B28" s="131" t="s">
        <v>44</v>
      </c>
      <c r="C28" s="371">
        <v>0</v>
      </c>
      <c r="D28" s="339">
        <v>196899037.98000008</v>
      </c>
    </row>
    <row r="29" spans="2:4" s="127" customFormat="1" ht="13.15" customHeight="1" x14ac:dyDescent="0.2">
      <c r="B29" s="131" t="s">
        <v>46</v>
      </c>
      <c r="C29" s="371">
        <v>0</v>
      </c>
      <c r="D29" s="339">
        <v>0</v>
      </c>
    </row>
    <row r="30" spans="2:4" s="127" customFormat="1" ht="13.15" customHeight="1" x14ac:dyDescent="0.2">
      <c r="B30" s="131" t="s">
        <v>48</v>
      </c>
      <c r="C30" s="371">
        <v>0</v>
      </c>
      <c r="D30" s="339">
        <v>177189266.57999998</v>
      </c>
    </row>
    <row r="31" spans="2:4" s="127" customFormat="1" ht="13.15" customHeight="1" x14ac:dyDescent="0.2">
      <c r="B31" s="131" t="s">
        <v>50</v>
      </c>
      <c r="C31" s="371">
        <v>0</v>
      </c>
      <c r="D31" s="339">
        <v>0</v>
      </c>
    </row>
    <row r="32" spans="2:4" s="127" customFormat="1" ht="13.15" customHeight="1" x14ac:dyDescent="0.2">
      <c r="B32" s="131" t="s">
        <v>52</v>
      </c>
      <c r="C32" s="371">
        <v>0</v>
      </c>
      <c r="D32" s="339">
        <v>0</v>
      </c>
    </row>
    <row r="33" spans="2:4" s="127" customFormat="1" ht="13.15" customHeight="1" x14ac:dyDescent="0.2">
      <c r="B33" s="131" t="s">
        <v>54</v>
      </c>
      <c r="C33" s="371">
        <v>264133.55999999994</v>
      </c>
      <c r="D33" s="339">
        <v>0</v>
      </c>
    </row>
    <row r="34" spans="2:4" s="127" customFormat="1" ht="13.15" customHeight="1" x14ac:dyDescent="0.2">
      <c r="B34" s="131" t="s">
        <v>56</v>
      </c>
      <c r="C34" s="371">
        <v>0</v>
      </c>
      <c r="D34" s="339">
        <v>0</v>
      </c>
    </row>
    <row r="35" spans="2:4" s="127" customFormat="1" ht="13.15" customHeight="1" x14ac:dyDescent="0.2">
      <c r="B35" s="131" t="s">
        <v>57</v>
      </c>
      <c r="C35" s="371">
        <v>0</v>
      </c>
      <c r="D35" s="339">
        <v>327080.24</v>
      </c>
    </row>
    <row r="36" spans="2:4" s="127" customFormat="1" ht="13.15" customHeight="1" x14ac:dyDescent="0.2">
      <c r="B36" s="134"/>
      <c r="C36" s="373"/>
      <c r="D36" s="374"/>
    </row>
    <row r="37" spans="2:4" s="127" customFormat="1" ht="13.15" customHeight="1" x14ac:dyDescent="0.2">
      <c r="B37" s="124" t="s">
        <v>61</v>
      </c>
      <c r="C37" s="135">
        <v>349446702.28999996</v>
      </c>
      <c r="D37" s="375">
        <v>0</v>
      </c>
    </row>
    <row r="38" spans="2:4" s="127" customFormat="1" ht="13.15" customHeight="1" x14ac:dyDescent="0.2">
      <c r="B38" s="131" t="s">
        <v>63</v>
      </c>
      <c r="C38" s="371">
        <v>0</v>
      </c>
      <c r="D38" s="339">
        <v>0</v>
      </c>
    </row>
    <row r="39" spans="2:4" s="127" customFormat="1" ht="13.15" customHeight="1" x14ac:dyDescent="0.2">
      <c r="B39" s="131" t="s">
        <v>65</v>
      </c>
      <c r="C39" s="371">
        <v>0</v>
      </c>
      <c r="D39" s="339">
        <v>0</v>
      </c>
    </row>
    <row r="40" spans="2:4" s="127" customFormat="1" ht="13.15" customHeight="1" x14ac:dyDescent="0.2">
      <c r="B40" s="131" t="s">
        <v>67</v>
      </c>
      <c r="C40" s="371">
        <v>349446702.28999996</v>
      </c>
      <c r="D40" s="339">
        <v>0</v>
      </c>
    </row>
    <row r="41" spans="2:4" s="127" customFormat="1" ht="13.15" customHeight="1" x14ac:dyDescent="0.2">
      <c r="B41" s="131" t="s">
        <v>69</v>
      </c>
      <c r="C41" s="371">
        <v>0</v>
      </c>
      <c r="D41" s="339">
        <v>0</v>
      </c>
    </row>
    <row r="42" spans="2:4" s="127" customFormat="1" ht="13.15" customHeight="1" x14ac:dyDescent="0.2">
      <c r="B42" s="131" t="s">
        <v>71</v>
      </c>
      <c r="C42" s="371">
        <v>0</v>
      </c>
      <c r="D42" s="339">
        <v>0</v>
      </c>
    </row>
    <row r="43" spans="2:4" s="127" customFormat="1" ht="13.15" customHeight="1" x14ac:dyDescent="0.2">
      <c r="B43" s="131" t="s">
        <v>73</v>
      </c>
      <c r="C43" s="371">
        <v>0</v>
      </c>
      <c r="D43" s="339">
        <v>0</v>
      </c>
    </row>
    <row r="44" spans="2:4" s="127" customFormat="1" ht="13.15" customHeight="1" x14ac:dyDescent="0.2">
      <c r="B44" s="134"/>
      <c r="C44" s="373"/>
      <c r="D44" s="374"/>
    </row>
    <row r="45" spans="2:4" s="127" customFormat="1" ht="13.15" customHeight="1" x14ac:dyDescent="0.2">
      <c r="B45" s="124" t="s">
        <v>261</v>
      </c>
      <c r="C45" s="135">
        <v>1168642683.5699999</v>
      </c>
      <c r="D45" s="375">
        <v>31263.3500007689</v>
      </c>
    </row>
    <row r="46" spans="2:4" s="127" customFormat="1" ht="24.6" customHeight="1" x14ac:dyDescent="0.2">
      <c r="B46" s="128" t="s">
        <v>80</v>
      </c>
      <c r="C46" s="376">
        <v>0</v>
      </c>
      <c r="D46" s="377">
        <v>0</v>
      </c>
    </row>
    <row r="47" spans="2:4" s="127" customFormat="1" ht="13.15" customHeight="1" x14ac:dyDescent="0.2">
      <c r="B47" s="131" t="s">
        <v>82</v>
      </c>
      <c r="C47" s="371">
        <v>0</v>
      </c>
      <c r="D47" s="339">
        <v>0</v>
      </c>
    </row>
    <row r="48" spans="2:4" s="127" customFormat="1" ht="13.15" customHeight="1" x14ac:dyDescent="0.2">
      <c r="B48" s="131" t="s">
        <v>83</v>
      </c>
      <c r="C48" s="371">
        <v>0</v>
      </c>
      <c r="D48" s="339">
        <v>0</v>
      </c>
    </row>
    <row r="49" spans="2:4" s="127" customFormat="1" ht="13.15" customHeight="1" x14ac:dyDescent="0.2">
      <c r="B49" s="131" t="s">
        <v>262</v>
      </c>
      <c r="C49" s="371">
        <v>0</v>
      </c>
      <c r="D49" s="339">
        <v>0</v>
      </c>
    </row>
    <row r="50" spans="2:4" s="127" customFormat="1" ht="13.15" customHeight="1" x14ac:dyDescent="0.2">
      <c r="B50" s="134"/>
      <c r="C50" s="373"/>
      <c r="D50" s="374"/>
    </row>
    <row r="51" spans="2:4" s="127" customFormat="1" ht="13.15" customHeight="1" x14ac:dyDescent="0.2">
      <c r="B51" s="124" t="s">
        <v>85</v>
      </c>
      <c r="C51" s="135">
        <v>1168642683.5699999</v>
      </c>
      <c r="D51" s="375">
        <v>31263.3500007689</v>
      </c>
    </row>
    <row r="52" spans="2:4" s="127" customFormat="1" ht="13.15" customHeight="1" x14ac:dyDescent="0.2">
      <c r="B52" s="131" t="s">
        <v>263</v>
      </c>
      <c r="C52" s="371">
        <v>1168642683.5699999</v>
      </c>
      <c r="D52" s="339">
        <v>0</v>
      </c>
    </row>
    <row r="53" spans="2:4" s="127" customFormat="1" ht="13.15" customHeight="1" x14ac:dyDescent="0.2">
      <c r="B53" s="131" t="s">
        <v>87</v>
      </c>
      <c r="C53" s="371">
        <v>0</v>
      </c>
      <c r="D53" s="339">
        <v>9379.2000007629395</v>
      </c>
    </row>
    <row r="54" spans="2:4" s="127" customFormat="1" ht="13.15" customHeight="1" x14ac:dyDescent="0.2">
      <c r="B54" s="131" t="s">
        <v>88</v>
      </c>
      <c r="C54" s="371">
        <v>0</v>
      </c>
      <c r="D54" s="339">
        <v>0</v>
      </c>
    </row>
    <row r="55" spans="2:4" s="127" customFormat="1" ht="13.15" customHeight="1" x14ac:dyDescent="0.2">
      <c r="B55" s="131" t="s">
        <v>89</v>
      </c>
      <c r="C55" s="371">
        <v>0</v>
      </c>
      <c r="D55" s="339">
        <v>0</v>
      </c>
    </row>
    <row r="56" spans="2:4" s="127" customFormat="1" ht="13.15" customHeight="1" x14ac:dyDescent="0.2">
      <c r="B56" s="131" t="s">
        <v>90</v>
      </c>
      <c r="C56" s="371">
        <v>0</v>
      </c>
      <c r="D56" s="339">
        <v>21884.15000000596</v>
      </c>
    </row>
    <row r="57" spans="2:4" s="127" customFormat="1" ht="13.15" customHeight="1" x14ac:dyDescent="0.2">
      <c r="B57" s="134"/>
      <c r="C57" s="373"/>
      <c r="D57" s="374"/>
    </row>
    <row r="58" spans="2:4" s="127" customFormat="1" ht="13.15" customHeight="1" x14ac:dyDescent="0.2">
      <c r="B58" s="124" t="s">
        <v>264</v>
      </c>
      <c r="C58" s="378">
        <v>0</v>
      </c>
      <c r="D58" s="379">
        <v>0</v>
      </c>
    </row>
    <row r="59" spans="2:4" s="127" customFormat="1" ht="13.15" customHeight="1" x14ac:dyDescent="0.2">
      <c r="B59" s="131" t="s">
        <v>92</v>
      </c>
      <c r="C59" s="132">
        <v>0</v>
      </c>
      <c r="D59" s="133">
        <v>0</v>
      </c>
    </row>
    <row r="60" spans="2:4" s="127" customFormat="1" ht="13.15" customHeight="1" x14ac:dyDescent="0.2">
      <c r="B60" s="131" t="s">
        <v>93</v>
      </c>
      <c r="C60" s="132">
        <v>0</v>
      </c>
      <c r="D60" s="133">
        <v>0</v>
      </c>
    </row>
    <row r="61" spans="2:4" s="139" customFormat="1" x14ac:dyDescent="0.25">
      <c r="B61" s="136"/>
      <c r="C61" s="137">
        <v>1588133025.8599999</v>
      </c>
      <c r="D61" s="138">
        <v>1588133025.860002</v>
      </c>
    </row>
    <row r="62" spans="2:4" s="139" customFormat="1" x14ac:dyDescent="0.25"/>
    <row r="63" spans="2:4" s="139" customFormat="1" x14ac:dyDescent="0.25">
      <c r="B63" s="140"/>
      <c r="C63" s="140"/>
      <c r="D63" s="140"/>
    </row>
    <row r="64" spans="2:4" s="139" customFormat="1" x14ac:dyDescent="0.25">
      <c r="B64" s="140"/>
      <c r="C64" s="140"/>
      <c r="D64" s="140"/>
    </row>
    <row r="65" spans="2:4" s="139" customFormat="1" x14ac:dyDescent="0.25">
      <c r="B65" s="140"/>
      <c r="C65" s="140"/>
      <c r="D65" s="140"/>
    </row>
    <row r="66" spans="2:4" s="139" customFormat="1" x14ac:dyDescent="0.25">
      <c r="B66" s="140"/>
      <c r="C66" s="140"/>
      <c r="D66" s="140"/>
    </row>
    <row r="67" spans="2:4" s="139" customFormat="1" x14ac:dyDescent="0.25">
      <c r="B67" s="140"/>
      <c r="C67" s="140"/>
      <c r="D67" s="140"/>
    </row>
    <row r="68" spans="2:4" s="139" customFormat="1" x14ac:dyDescent="0.25">
      <c r="B68" s="140"/>
      <c r="C68" s="140"/>
      <c r="D68" s="140"/>
    </row>
    <row r="69" spans="2:4" s="139" customFormat="1" x14ac:dyDescent="0.25">
      <c r="B69" s="140"/>
      <c r="C69" s="140"/>
      <c r="D69" s="140"/>
    </row>
    <row r="70" spans="2:4" s="139" customFormat="1" x14ac:dyDescent="0.25">
      <c r="B70" s="140"/>
      <c r="C70" s="140"/>
      <c r="D70" s="140"/>
    </row>
    <row r="71" spans="2:4" s="139" customFormat="1" x14ac:dyDescent="0.25">
      <c r="B71" s="140"/>
      <c r="C71" s="140"/>
      <c r="D71" s="140"/>
    </row>
    <row r="72" spans="2:4" s="139" customFormat="1" x14ac:dyDescent="0.25">
      <c r="B72" s="140"/>
      <c r="C72" s="140"/>
      <c r="D72" s="140"/>
    </row>
    <row r="73" spans="2:4" x14ac:dyDescent="0.25">
      <c r="B73" s="141"/>
      <c r="C73" s="141"/>
      <c r="D73" s="141"/>
    </row>
    <row r="74" spans="2:4" x14ac:dyDescent="0.25">
      <c r="B74" s="141"/>
      <c r="C74" s="141"/>
      <c r="D74" s="141"/>
    </row>
    <row r="75" spans="2:4" x14ac:dyDescent="0.25">
      <c r="B75" s="141"/>
      <c r="C75" s="141"/>
      <c r="D75" s="141"/>
    </row>
    <row r="76" spans="2:4" x14ac:dyDescent="0.25">
      <c r="B76" s="141"/>
      <c r="C76" s="141"/>
      <c r="D76" s="141"/>
    </row>
    <row r="77" spans="2:4" x14ac:dyDescent="0.25">
      <c r="B77" s="141"/>
      <c r="C77" s="141"/>
      <c r="D77" s="141"/>
    </row>
    <row r="78" spans="2:4" x14ac:dyDescent="0.25">
      <c r="B78" s="141"/>
      <c r="C78" s="141"/>
      <c r="D78" s="141"/>
    </row>
    <row r="79" spans="2:4" x14ac:dyDescent="0.25">
      <c r="B79" s="141"/>
      <c r="C79" s="141"/>
      <c r="D79" s="141"/>
    </row>
    <row r="80" spans="2:4" x14ac:dyDescent="0.25">
      <c r="B80" s="141"/>
      <c r="C80" s="141"/>
      <c r="D80" s="141"/>
    </row>
    <row r="81" spans="2:4" x14ac:dyDescent="0.25">
      <c r="B81" s="141"/>
      <c r="C81" s="141"/>
      <c r="D81" s="141"/>
    </row>
    <row r="82" spans="2:4" x14ac:dyDescent="0.25">
      <c r="B82" s="141"/>
      <c r="C82" s="141"/>
      <c r="D82" s="141"/>
    </row>
    <row r="83" spans="2:4" x14ac:dyDescent="0.25">
      <c r="B83" s="141"/>
      <c r="C83" s="141"/>
      <c r="D83" s="141"/>
    </row>
    <row r="84" spans="2:4" x14ac:dyDescent="0.25">
      <c r="B84" s="141"/>
      <c r="C84" s="141"/>
      <c r="D84" s="141"/>
    </row>
    <row r="85" spans="2:4" x14ac:dyDescent="0.25">
      <c r="B85" s="141"/>
      <c r="C85" s="141"/>
      <c r="D85" s="141"/>
    </row>
  </sheetData>
  <mergeCells count="3">
    <mergeCell ref="B1:D1"/>
    <mergeCell ref="B2:D2"/>
    <mergeCell ref="B3:D3"/>
  </mergeCells>
  <pageMargins left="0.25" right="0.25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1"/>
  <sheetViews>
    <sheetView showGridLines="0" workbookViewId="0">
      <selection activeCell="R22" sqref="R22"/>
    </sheetView>
  </sheetViews>
  <sheetFormatPr baseColWidth="10" defaultColWidth="16.42578125" defaultRowHeight="15" x14ac:dyDescent="0.25"/>
  <cols>
    <col min="1" max="2" width="2.42578125" style="84" customWidth="1"/>
    <col min="3" max="3" width="76" style="112" customWidth="1"/>
    <col min="4" max="4" width="16.85546875" style="84" bestFit="1" customWidth="1"/>
    <col min="5" max="5" width="15.140625" style="84" bestFit="1" customWidth="1"/>
    <col min="6" max="6" width="26.7109375" style="84" hidden="1" customWidth="1"/>
    <col min="7" max="7" width="58" style="84" hidden="1" customWidth="1"/>
    <col min="8" max="8" width="15.140625" style="84" hidden="1" customWidth="1"/>
    <col min="9" max="9" width="16.42578125" style="84" hidden="1" customWidth="1"/>
    <col min="10" max="10" width="9.7109375" style="84" hidden="1" customWidth="1"/>
    <col min="11" max="11" width="3" style="85" hidden="1" customWidth="1"/>
    <col min="12" max="12" width="13.42578125" style="85" hidden="1" customWidth="1"/>
    <col min="13" max="13" width="38" style="84" hidden="1" customWidth="1"/>
    <col min="14" max="14" width="15" style="84" hidden="1" customWidth="1"/>
    <col min="15" max="15" width="16.42578125" style="84" customWidth="1"/>
    <col min="16" max="16384" width="16.42578125" style="84"/>
  </cols>
  <sheetData>
    <row r="2" spans="1:13" x14ac:dyDescent="0.25">
      <c r="A2" s="458" t="s">
        <v>38</v>
      </c>
      <c r="B2" s="459"/>
      <c r="C2" s="459"/>
      <c r="D2" s="459"/>
      <c r="E2" s="460"/>
    </row>
    <row r="3" spans="1:13" x14ac:dyDescent="0.25">
      <c r="A3" s="461" t="s">
        <v>201</v>
      </c>
      <c r="B3" s="462"/>
      <c r="C3" s="462"/>
      <c r="D3" s="462"/>
      <c r="E3" s="463"/>
    </row>
    <row r="4" spans="1:13" x14ac:dyDescent="0.25">
      <c r="A4" s="464" t="s">
        <v>342</v>
      </c>
      <c r="B4" s="465"/>
      <c r="C4" s="465"/>
      <c r="D4" s="465"/>
      <c r="E4" s="466"/>
    </row>
    <row r="5" spans="1:13" x14ac:dyDescent="0.25">
      <c r="A5" s="467" t="s">
        <v>202</v>
      </c>
      <c r="B5" s="468"/>
      <c r="C5" s="468"/>
      <c r="D5" s="313">
        <v>2017</v>
      </c>
      <c r="E5" s="87">
        <v>2016</v>
      </c>
    </row>
    <row r="6" spans="1:13" s="86" customFormat="1" ht="6.6" customHeight="1" x14ac:dyDescent="0.25">
      <c r="A6" s="88"/>
      <c r="B6" s="89"/>
      <c r="C6" s="89"/>
      <c r="D6" s="90"/>
      <c r="E6" s="91"/>
      <c r="K6" s="92"/>
      <c r="L6" s="92"/>
    </row>
    <row r="7" spans="1:13" s="86" customFormat="1" ht="15.75" customHeight="1" x14ac:dyDescent="0.25">
      <c r="A7" s="454" t="s">
        <v>203</v>
      </c>
      <c r="B7" s="455"/>
      <c r="C7" s="455"/>
      <c r="D7" s="93"/>
      <c r="E7" s="94"/>
      <c r="K7" s="92"/>
      <c r="L7" s="92"/>
    </row>
    <row r="8" spans="1:13" s="86" customFormat="1" x14ac:dyDescent="0.25">
      <c r="A8" s="95"/>
      <c r="B8" s="455" t="s">
        <v>204</v>
      </c>
      <c r="C8" s="455"/>
      <c r="D8" s="96">
        <v>2455584744.2199998</v>
      </c>
      <c r="E8" s="168">
        <v>1993914810.7900002</v>
      </c>
      <c r="K8" s="92"/>
      <c r="L8" s="92"/>
      <c r="M8" s="142"/>
    </row>
    <row r="9" spans="1:13" s="86" customFormat="1" x14ac:dyDescent="0.25">
      <c r="A9" s="95"/>
      <c r="B9" s="314"/>
      <c r="C9" s="97" t="s">
        <v>148</v>
      </c>
      <c r="D9" s="93">
        <v>1080098951.8299999</v>
      </c>
      <c r="E9" s="94">
        <v>809440436.71000004</v>
      </c>
      <c r="K9" s="92"/>
      <c r="L9" s="92"/>
    </row>
    <row r="10" spans="1:13" s="86" customFormat="1" x14ac:dyDescent="0.25">
      <c r="A10" s="95"/>
      <c r="B10" s="314"/>
      <c r="C10" s="97" t="s">
        <v>149</v>
      </c>
      <c r="D10" s="93">
        <v>0</v>
      </c>
      <c r="E10" s="94">
        <v>0</v>
      </c>
      <c r="K10" s="92"/>
      <c r="L10" s="92"/>
    </row>
    <row r="11" spans="1:13" s="86" customFormat="1" x14ac:dyDescent="0.25">
      <c r="A11" s="95"/>
      <c r="B11" s="97"/>
      <c r="C11" s="97" t="s">
        <v>205</v>
      </c>
      <c r="D11" s="93">
        <v>0</v>
      </c>
      <c r="E11" s="94">
        <v>0</v>
      </c>
      <c r="K11" s="92"/>
      <c r="L11" s="92"/>
    </row>
    <row r="12" spans="1:13" s="86" customFormat="1" x14ac:dyDescent="0.25">
      <c r="A12" s="95"/>
      <c r="B12" s="97"/>
      <c r="C12" s="97" t="s">
        <v>151</v>
      </c>
      <c r="D12" s="93">
        <v>116576186.09999999</v>
      </c>
      <c r="E12" s="94">
        <v>94447429.459999993</v>
      </c>
      <c r="K12" s="92"/>
      <c r="L12" s="92"/>
    </row>
    <row r="13" spans="1:13" s="86" customFormat="1" x14ac:dyDescent="0.25">
      <c r="A13" s="95"/>
      <c r="B13" s="97"/>
      <c r="C13" s="97" t="s">
        <v>206</v>
      </c>
      <c r="D13" s="93">
        <v>57558024.840000004</v>
      </c>
      <c r="E13" s="94">
        <v>44568875.049999997</v>
      </c>
      <c r="F13" s="86" t="s">
        <v>207</v>
      </c>
      <c r="K13" s="92"/>
      <c r="L13" s="92"/>
    </row>
    <row r="14" spans="1:13" s="86" customFormat="1" x14ac:dyDescent="0.25">
      <c r="A14" s="95"/>
      <c r="B14" s="97"/>
      <c r="C14" s="97" t="s">
        <v>153</v>
      </c>
      <c r="D14" s="93">
        <v>59271157.899999999</v>
      </c>
      <c r="E14" s="94">
        <v>60144982.450000003</v>
      </c>
      <c r="K14" s="92"/>
      <c r="L14" s="92"/>
    </row>
    <row r="15" spans="1:13" s="86" customFormat="1" x14ac:dyDescent="0.25">
      <c r="A15" s="95"/>
      <c r="B15" s="97"/>
      <c r="C15" s="97" t="s">
        <v>154</v>
      </c>
      <c r="D15" s="93">
        <v>0</v>
      </c>
      <c r="E15" s="94">
        <v>0</v>
      </c>
      <c r="K15" s="92"/>
      <c r="L15" s="92"/>
      <c r="M15" s="100"/>
    </row>
    <row r="16" spans="1:13" s="86" customFormat="1" ht="24" x14ac:dyDescent="0.25">
      <c r="A16" s="95"/>
      <c r="B16" s="97"/>
      <c r="C16" s="97" t="s">
        <v>155</v>
      </c>
      <c r="D16" s="93">
        <v>0</v>
      </c>
      <c r="E16" s="94">
        <v>0</v>
      </c>
      <c r="K16" s="92"/>
      <c r="L16" s="92"/>
    </row>
    <row r="17" spans="1:14" s="86" customFormat="1" x14ac:dyDescent="0.25">
      <c r="A17" s="95"/>
      <c r="B17" s="97"/>
      <c r="C17" s="97" t="s">
        <v>157</v>
      </c>
      <c r="D17" s="93">
        <v>986567210.71000004</v>
      </c>
      <c r="E17" s="94">
        <v>945381331.39999998</v>
      </c>
      <c r="K17" s="92"/>
      <c r="L17" s="92"/>
      <c r="M17" s="142"/>
    </row>
    <row r="18" spans="1:14" s="86" customFormat="1" x14ac:dyDescent="0.25">
      <c r="A18" s="95"/>
      <c r="B18" s="97"/>
      <c r="C18" s="97" t="s">
        <v>208</v>
      </c>
      <c r="D18" s="93">
        <v>115495066.72</v>
      </c>
      <c r="E18" s="94">
        <v>38749789.240000002</v>
      </c>
      <c r="F18" s="98">
        <f>'[1]EDO. ACTIV. DIC 16'!F23</f>
        <v>11265970.75</v>
      </c>
      <c r="G18" s="99" t="s">
        <v>209</v>
      </c>
      <c r="K18" s="92"/>
      <c r="L18" s="92"/>
      <c r="M18" s="86" t="s">
        <v>210</v>
      </c>
    </row>
    <row r="19" spans="1:14" s="86" customFormat="1" x14ac:dyDescent="0.25">
      <c r="A19" s="95"/>
      <c r="B19" s="97"/>
      <c r="C19" s="97" t="s">
        <v>210</v>
      </c>
      <c r="D19" s="93">
        <v>40018146.120000005</v>
      </c>
      <c r="E19" s="94">
        <v>1181966.4800000004</v>
      </c>
      <c r="F19" s="98">
        <f>'[1]VARACIONES  DIC'!G46</f>
        <v>1537807.4100000001</v>
      </c>
      <c r="G19" s="86" t="s">
        <v>211</v>
      </c>
      <c r="K19" s="92"/>
      <c r="L19" s="92"/>
      <c r="M19" s="164" t="s">
        <v>124</v>
      </c>
      <c r="N19" s="93" t="e">
        <f>VLOOKUP(M19,#REF!,6,FALSE)</f>
        <v>#REF!</v>
      </c>
    </row>
    <row r="20" spans="1:14" s="86" customFormat="1" x14ac:dyDescent="0.25">
      <c r="A20" s="95"/>
      <c r="B20" s="455" t="s">
        <v>212</v>
      </c>
      <c r="C20" s="455"/>
      <c r="D20" s="96">
        <v>1338019590.1100008</v>
      </c>
      <c r="E20" s="174">
        <v>1168782408.9300001</v>
      </c>
      <c r="F20" s="100"/>
      <c r="K20" s="92"/>
      <c r="L20" s="92"/>
      <c r="M20" s="165" t="s">
        <v>125</v>
      </c>
      <c r="N20" s="93" t="e">
        <f>VLOOKUP(M20,#REF!,6,FALSE)</f>
        <v>#REF!</v>
      </c>
    </row>
    <row r="21" spans="1:14" s="86" customFormat="1" x14ac:dyDescent="0.25">
      <c r="A21" s="95"/>
      <c r="B21" s="314"/>
      <c r="C21" s="97" t="s">
        <v>168</v>
      </c>
      <c r="D21" s="93">
        <v>588911819.34000003</v>
      </c>
      <c r="E21" s="94">
        <v>539449065.75999999</v>
      </c>
      <c r="K21" s="92"/>
      <c r="L21" s="92"/>
      <c r="M21" s="165" t="s">
        <v>126</v>
      </c>
      <c r="N21" s="93" t="e">
        <f>VLOOKUP(M21,#REF!,6,FALSE)</f>
        <v>#REF!</v>
      </c>
    </row>
    <row r="22" spans="1:14" s="86" customFormat="1" x14ac:dyDescent="0.25">
      <c r="A22" s="95"/>
      <c r="B22" s="314"/>
      <c r="C22" s="97" t="s">
        <v>169</v>
      </c>
      <c r="D22" s="93">
        <v>85073979.25</v>
      </c>
      <c r="E22" s="94">
        <v>22141449.73</v>
      </c>
      <c r="K22" s="92"/>
      <c r="L22" s="92"/>
      <c r="M22" s="165" t="s">
        <v>127</v>
      </c>
      <c r="N22" s="93" t="e">
        <f>VLOOKUP(M22,#REF!,6,FALSE)</f>
        <v>#REF!</v>
      </c>
    </row>
    <row r="23" spans="1:14" s="86" customFormat="1" x14ac:dyDescent="0.25">
      <c r="A23" s="95"/>
      <c r="B23" s="314"/>
      <c r="C23" s="97" t="s">
        <v>170</v>
      </c>
      <c r="D23" s="93">
        <v>309483169.75</v>
      </c>
      <c r="E23" s="94">
        <v>234438354.34999999</v>
      </c>
      <c r="F23" s="341"/>
      <c r="G23" s="86" t="s">
        <v>213</v>
      </c>
      <c r="K23" s="92"/>
      <c r="L23" s="92"/>
      <c r="M23" s="166" t="s">
        <v>28</v>
      </c>
      <c r="N23" s="93" t="e">
        <f>VLOOKUP(M23,#REF!,6,FALSE)</f>
        <v>#REF!</v>
      </c>
    </row>
    <row r="24" spans="1:14" s="86" customFormat="1" x14ac:dyDescent="0.25">
      <c r="A24" s="95"/>
      <c r="B24" s="314"/>
      <c r="C24" s="97" t="s">
        <v>171</v>
      </c>
      <c r="D24" s="93">
        <v>0</v>
      </c>
      <c r="E24" s="94">
        <v>0</v>
      </c>
      <c r="F24" s="341"/>
      <c r="G24" s="86" t="s">
        <v>214</v>
      </c>
      <c r="K24" s="92"/>
      <c r="L24" s="92"/>
      <c r="M24" s="179" t="str">
        <f>+'[2]ECSF ACUM MAR 2017'!B27</f>
        <v>Pasivo Circulante</v>
      </c>
      <c r="N24" s="100">
        <f>'ECSF ACUM ABRIL 2017'!C27</f>
        <v>264133.55999999994</v>
      </c>
    </row>
    <row r="25" spans="1:14" s="86" customFormat="1" x14ac:dyDescent="0.25">
      <c r="A25" s="95"/>
      <c r="B25" s="314"/>
      <c r="C25" s="97" t="s">
        <v>215</v>
      </c>
      <c r="D25" s="93">
        <v>6916666.6399999997</v>
      </c>
      <c r="E25" s="94">
        <v>6687499.96</v>
      </c>
      <c r="F25" s="341"/>
      <c r="G25" s="86" t="s">
        <v>216</v>
      </c>
      <c r="K25" s="92"/>
      <c r="L25" s="92"/>
      <c r="M25" s="179" t="s">
        <v>47</v>
      </c>
      <c r="N25" s="100">
        <f>'ECSF ACUM ABRIL 2017'!C9</f>
        <v>39217435.200000003</v>
      </c>
    </row>
    <row r="26" spans="1:14" s="86" customFormat="1" ht="15.75" thickBot="1" x14ac:dyDescent="0.3">
      <c r="A26" s="95"/>
      <c r="B26" s="314"/>
      <c r="C26" s="97" t="s">
        <v>217</v>
      </c>
      <c r="D26" s="93">
        <v>0</v>
      </c>
      <c r="E26" s="94">
        <v>0</v>
      </c>
      <c r="F26" s="342"/>
      <c r="G26" s="86" t="s">
        <v>218</v>
      </c>
      <c r="K26" s="92"/>
      <c r="L26" s="92"/>
      <c r="N26" s="167" t="e">
        <f>SUM(N19:N25)</f>
        <v>#REF!</v>
      </c>
    </row>
    <row r="27" spans="1:14" s="86" customFormat="1" ht="15.75" thickTop="1" x14ac:dyDescent="0.25">
      <c r="A27" s="95"/>
      <c r="B27" s="314"/>
      <c r="C27" s="97" t="s">
        <v>174</v>
      </c>
      <c r="D27" s="93">
        <v>3825845.43</v>
      </c>
      <c r="E27" s="94">
        <v>2329803</v>
      </c>
      <c r="F27" s="342"/>
      <c r="G27" s="101" t="s">
        <v>219</v>
      </c>
      <c r="K27" s="92"/>
      <c r="L27" s="92"/>
      <c r="M27" s="289" t="s">
        <v>331</v>
      </c>
      <c r="N27" s="290"/>
    </row>
    <row r="28" spans="1:14" s="86" customFormat="1" ht="15.75" thickBot="1" x14ac:dyDescent="0.3">
      <c r="A28" s="95"/>
      <c r="B28" s="314"/>
      <c r="C28" s="97" t="s">
        <v>175</v>
      </c>
      <c r="D28" s="93">
        <v>109661005.58</v>
      </c>
      <c r="E28" s="94">
        <v>145696384.52000001</v>
      </c>
      <c r="F28" s="341"/>
      <c r="G28" s="101" t="s">
        <v>219</v>
      </c>
      <c r="K28" s="92"/>
      <c r="L28" s="92"/>
      <c r="N28" s="167" t="e">
        <f>+N26+N27</f>
        <v>#REF!</v>
      </c>
    </row>
    <row r="29" spans="1:14" s="86" customFormat="1" ht="15.75" thickTop="1" x14ac:dyDescent="0.25">
      <c r="A29" s="95"/>
      <c r="B29" s="314"/>
      <c r="C29" s="97" t="s">
        <v>176</v>
      </c>
      <c r="D29" s="93">
        <v>30000000</v>
      </c>
      <c r="E29" s="94">
        <v>0</v>
      </c>
      <c r="F29" s="341"/>
      <c r="G29" s="86" t="s">
        <v>220</v>
      </c>
      <c r="K29" s="92"/>
      <c r="L29" s="92"/>
    </row>
    <row r="30" spans="1:14" s="86" customFormat="1" x14ac:dyDescent="0.25">
      <c r="A30" s="95"/>
      <c r="B30" s="314"/>
      <c r="C30" s="97" t="s">
        <v>177</v>
      </c>
      <c r="D30" s="93">
        <v>0</v>
      </c>
      <c r="E30" s="94">
        <v>0</v>
      </c>
      <c r="F30" s="341"/>
      <c r="G30" s="86" t="s">
        <v>221</v>
      </c>
      <c r="K30" s="92"/>
      <c r="L30" s="92"/>
    </row>
    <row r="31" spans="1:14" s="86" customFormat="1" x14ac:dyDescent="0.25">
      <c r="A31" s="95"/>
      <c r="B31" s="314"/>
      <c r="C31" s="97" t="s">
        <v>178</v>
      </c>
      <c r="D31" s="93">
        <v>0</v>
      </c>
      <c r="E31" s="94">
        <v>0</v>
      </c>
      <c r="F31" s="341"/>
      <c r="G31" s="86" t="s">
        <v>222</v>
      </c>
      <c r="K31" s="92"/>
      <c r="L31" s="92"/>
    </row>
    <row r="32" spans="1:14" s="86" customFormat="1" x14ac:dyDescent="0.25">
      <c r="A32" s="95"/>
      <c r="B32" s="314"/>
      <c r="C32" s="97" t="s">
        <v>179</v>
      </c>
      <c r="D32" s="93">
        <v>0</v>
      </c>
      <c r="E32" s="94">
        <v>0</v>
      </c>
      <c r="F32" s="343"/>
      <c r="G32" s="86" t="s">
        <v>223</v>
      </c>
      <c r="K32" s="92"/>
      <c r="L32" s="92"/>
      <c r="M32" s="177"/>
      <c r="N32" s="178"/>
    </row>
    <row r="33" spans="1:14" s="86" customFormat="1" x14ac:dyDescent="0.25">
      <c r="A33" s="95"/>
      <c r="B33" s="314"/>
      <c r="C33" s="97" t="s">
        <v>224</v>
      </c>
      <c r="D33" s="93">
        <v>0</v>
      </c>
      <c r="E33" s="94">
        <v>0</v>
      </c>
      <c r="F33" s="343"/>
      <c r="G33" s="86" t="s">
        <v>225</v>
      </c>
      <c r="K33" s="92"/>
      <c r="L33" s="92"/>
      <c r="M33" s="179" t="s">
        <v>144</v>
      </c>
      <c r="N33" s="180" t="e">
        <f>VLOOKUP(#REF!,'[2]BAL 3NIVEL MES ACTUAL'!A:F,6,FALSE)</f>
        <v>#REF!</v>
      </c>
    </row>
    <row r="34" spans="1:14" s="86" customFormat="1" x14ac:dyDescent="0.25">
      <c r="A34" s="95"/>
      <c r="B34" s="314"/>
      <c r="C34" s="97" t="s">
        <v>82</v>
      </c>
      <c r="D34" s="93">
        <v>0</v>
      </c>
      <c r="E34" s="94">
        <v>0</v>
      </c>
      <c r="F34" s="343"/>
      <c r="G34" s="86" t="s">
        <v>226</v>
      </c>
      <c r="K34" s="92"/>
      <c r="L34" s="92"/>
      <c r="M34" s="179" t="s">
        <v>45</v>
      </c>
      <c r="N34" s="181">
        <f>'ECSF ACUM ABRIL 2017'!D8</f>
        <v>5316314.8599999733</v>
      </c>
    </row>
    <row r="35" spans="1:14" s="86" customFormat="1" x14ac:dyDescent="0.25">
      <c r="A35" s="95"/>
      <c r="B35" s="314"/>
      <c r="C35" s="97" t="s">
        <v>182</v>
      </c>
      <c r="D35" s="93">
        <v>0</v>
      </c>
      <c r="E35" s="94">
        <v>1628544.31</v>
      </c>
      <c r="F35" s="343"/>
      <c r="G35" s="102" t="s">
        <v>227</v>
      </c>
      <c r="K35" s="92"/>
      <c r="L35" s="92"/>
      <c r="M35" s="179" t="s">
        <v>47</v>
      </c>
      <c r="N35" s="181">
        <f>+'[2]ECSF ACUM MAR 2017'!D9</f>
        <v>0</v>
      </c>
    </row>
    <row r="36" spans="1:14" s="86" customFormat="1" x14ac:dyDescent="0.25">
      <c r="A36" s="95"/>
      <c r="B36" s="314"/>
      <c r="C36" s="97" t="s">
        <v>228</v>
      </c>
      <c r="D36" s="93">
        <v>204147104.12000084</v>
      </c>
      <c r="E36" s="94">
        <v>216411307.29999998</v>
      </c>
      <c r="F36" s="344"/>
      <c r="G36" s="103" t="s">
        <v>229</v>
      </c>
      <c r="K36" s="92"/>
      <c r="L36" s="92"/>
      <c r="M36" s="179" t="s">
        <v>44</v>
      </c>
      <c r="N36" s="182">
        <f>'ECSF ACUM ABRIL 2017'!D28</f>
        <v>196899037.98000008</v>
      </c>
    </row>
    <row r="37" spans="1:14" s="86" customFormat="1" x14ac:dyDescent="0.25">
      <c r="A37" s="456" t="s">
        <v>230</v>
      </c>
      <c r="B37" s="457"/>
      <c r="C37" s="457"/>
      <c r="D37" s="104">
        <v>1117565154.1099989</v>
      </c>
      <c r="E37" s="175">
        <v>825132401.86000013</v>
      </c>
      <c r="F37" s="343"/>
      <c r="G37" s="105" t="s">
        <v>231</v>
      </c>
      <c r="K37" s="92"/>
      <c r="L37" s="92"/>
      <c r="M37" s="179" t="s">
        <v>90</v>
      </c>
      <c r="N37" s="182">
        <f>'ECSF ACUM ABRIL 2017'!D56</f>
        <v>21884.15000000596</v>
      </c>
    </row>
    <row r="38" spans="1:14" s="86" customFormat="1" ht="13.35" customHeight="1" x14ac:dyDescent="0.25">
      <c r="A38" s="106"/>
      <c r="B38" s="107"/>
      <c r="C38" s="107"/>
      <c r="D38" s="93"/>
      <c r="E38" s="94"/>
      <c r="F38" s="343"/>
      <c r="G38" s="86" t="s">
        <v>232</v>
      </c>
      <c r="J38" s="86">
        <v>-2213.98</v>
      </c>
      <c r="K38" s="92"/>
      <c r="L38" s="92"/>
      <c r="M38" s="183"/>
      <c r="N38" s="100">
        <f>'ECSF ACUM ABRIL 2017'!D53</f>
        <v>9379.2000007629395</v>
      </c>
    </row>
    <row r="39" spans="1:14" s="86" customFormat="1" ht="13.35" customHeight="1" x14ac:dyDescent="0.25">
      <c r="A39" s="454" t="s">
        <v>233</v>
      </c>
      <c r="B39" s="455"/>
      <c r="C39" s="455"/>
      <c r="D39" s="93"/>
      <c r="E39" s="94"/>
      <c r="F39" s="341"/>
      <c r="J39" s="86">
        <v>11774</v>
      </c>
      <c r="K39" s="92"/>
      <c r="L39" s="92"/>
      <c r="M39" s="179" t="s">
        <v>57</v>
      </c>
      <c r="N39" s="182">
        <f>'ECSF ACUM ABRIL 2017'!D35</f>
        <v>327080.24</v>
      </c>
    </row>
    <row r="40" spans="1:14" s="86" customFormat="1" ht="13.35" customHeight="1" thickBot="1" x14ac:dyDescent="0.3">
      <c r="A40" s="95"/>
      <c r="B40" s="455" t="s">
        <v>204</v>
      </c>
      <c r="C40" s="455"/>
      <c r="D40" s="96">
        <v>0</v>
      </c>
      <c r="E40" s="168">
        <v>0</v>
      </c>
      <c r="F40" s="342"/>
      <c r="J40" s="86">
        <v>3297</v>
      </c>
      <c r="K40" s="92"/>
      <c r="L40" s="92"/>
      <c r="M40" s="183"/>
      <c r="N40" s="184" t="e">
        <f>SUM(N33:N39)</f>
        <v>#REF!</v>
      </c>
    </row>
    <row r="41" spans="1:14" s="86" customFormat="1" ht="15.75" thickTop="1" x14ac:dyDescent="0.25">
      <c r="A41" s="95"/>
      <c r="B41" s="97"/>
      <c r="C41" s="97" t="s">
        <v>66</v>
      </c>
      <c r="D41" s="93">
        <v>0</v>
      </c>
      <c r="E41" s="94">
        <v>0</v>
      </c>
      <c r="K41" s="92"/>
      <c r="L41" s="92"/>
      <c r="M41" s="185"/>
      <c r="N41" s="186"/>
    </row>
    <row r="42" spans="1:14" s="86" customFormat="1" x14ac:dyDescent="0.25">
      <c r="A42" s="95"/>
      <c r="B42" s="97"/>
      <c r="C42" s="97" t="s">
        <v>68</v>
      </c>
      <c r="D42" s="93">
        <v>0</v>
      </c>
      <c r="E42" s="94">
        <v>0</v>
      </c>
      <c r="K42" s="92"/>
      <c r="L42" s="92"/>
    </row>
    <row r="43" spans="1:14" s="86" customFormat="1" x14ac:dyDescent="0.25">
      <c r="A43" s="95"/>
      <c r="B43" s="97"/>
      <c r="C43" s="97" t="s">
        <v>234</v>
      </c>
      <c r="D43" s="93">
        <v>0</v>
      </c>
      <c r="E43" s="94">
        <v>0</v>
      </c>
      <c r="F43" s="100">
        <v>449363015</v>
      </c>
      <c r="G43" s="86" t="s">
        <v>235</v>
      </c>
      <c r="K43" s="92"/>
      <c r="L43" s="92"/>
      <c r="M43" s="97" t="s">
        <v>237</v>
      </c>
    </row>
    <row r="44" spans="1:14" s="86" customFormat="1" x14ac:dyDescent="0.25">
      <c r="A44" s="95"/>
      <c r="B44" s="455" t="s">
        <v>212</v>
      </c>
      <c r="C44" s="455"/>
      <c r="D44" s="96">
        <v>538954871.11000109</v>
      </c>
      <c r="E44" s="168">
        <v>109856593.90000001</v>
      </c>
      <c r="G44" s="86" t="s">
        <v>236</v>
      </c>
      <c r="K44" s="92"/>
      <c r="L44" s="92"/>
      <c r="M44" s="285" t="s">
        <v>62</v>
      </c>
      <c r="N44" s="286">
        <f>'ECSF ACUM ABRIL 2017'!D16</f>
        <v>260466577.88999999</v>
      </c>
    </row>
    <row r="45" spans="1:14" s="86" customFormat="1" x14ac:dyDescent="0.25">
      <c r="A45" s="95"/>
      <c r="B45" s="97"/>
      <c r="C45" s="97" t="s">
        <v>66</v>
      </c>
      <c r="D45" s="93">
        <v>87146111.880001068</v>
      </c>
      <c r="E45" s="94">
        <v>34281512.68</v>
      </c>
      <c r="J45" s="86">
        <v>12192</v>
      </c>
      <c r="K45" s="92"/>
      <c r="L45" s="92"/>
      <c r="M45" s="179" t="s">
        <v>70</v>
      </c>
      <c r="N45" s="182">
        <f>'ECSF ACUM ABRIL 2017'!D20</f>
        <v>592765.23000000045</v>
      </c>
    </row>
    <row r="46" spans="1:14" s="86" customFormat="1" x14ac:dyDescent="0.25">
      <c r="A46" s="95"/>
      <c r="B46" s="314"/>
      <c r="C46" s="97" t="s">
        <v>68</v>
      </c>
      <c r="D46" s="93">
        <v>184073333.10000002</v>
      </c>
      <c r="E46" s="94">
        <v>178475.98</v>
      </c>
      <c r="J46" s="86">
        <v>44048741</v>
      </c>
      <c r="M46" s="287" t="s">
        <v>74</v>
      </c>
      <c r="N46" s="288">
        <f>'ECSF ACUM ABRIL 2017'!D22</f>
        <v>6676083.0099999979</v>
      </c>
    </row>
    <row r="47" spans="1:14" s="86" customFormat="1" ht="15.75" thickBot="1" x14ac:dyDescent="0.3">
      <c r="A47" s="95"/>
      <c r="B47" s="97"/>
      <c r="C47" s="97" t="s">
        <v>237</v>
      </c>
      <c r="D47" s="93">
        <v>267735426.12999997</v>
      </c>
      <c r="E47" s="94">
        <v>75396605.24000001</v>
      </c>
      <c r="J47" s="86">
        <f>J45-J46</f>
        <v>-44036549</v>
      </c>
      <c r="M47"/>
      <c r="N47" s="340">
        <f>SUM(N44:N46)</f>
        <v>267735426.12999997</v>
      </c>
    </row>
    <row r="48" spans="1:14" s="86" customFormat="1" ht="15.75" thickTop="1" x14ac:dyDescent="0.25">
      <c r="A48" s="456" t="s">
        <v>238</v>
      </c>
      <c r="B48" s="457"/>
      <c r="C48" s="457"/>
      <c r="D48" s="108">
        <v>-538954871.11000109</v>
      </c>
      <c r="E48" s="173">
        <v>-109856593.90000001</v>
      </c>
      <c r="L48" s="86">
        <v>134050941.98999999</v>
      </c>
    </row>
    <row r="49" spans="1:14" s="86" customFormat="1" x14ac:dyDescent="0.25">
      <c r="A49" s="106"/>
      <c r="B49" s="107"/>
      <c r="C49" s="107"/>
      <c r="D49" s="93"/>
      <c r="E49" s="94"/>
      <c r="F49" s="100">
        <f>D45+D46</f>
        <v>271219444.98000109</v>
      </c>
      <c r="H49" s="92">
        <v>728543905</v>
      </c>
      <c r="L49" s="86">
        <v>360519.01</v>
      </c>
      <c r="M49"/>
    </row>
    <row r="50" spans="1:14" s="86" customFormat="1" x14ac:dyDescent="0.25">
      <c r="A50" s="454" t="s">
        <v>239</v>
      </c>
      <c r="B50" s="455"/>
      <c r="C50" s="455"/>
      <c r="D50" s="93"/>
      <c r="E50" s="94"/>
      <c r="H50" s="92">
        <v>274783439.13</v>
      </c>
      <c r="L50" s="86">
        <f>L48-L49</f>
        <v>133690422.97999999</v>
      </c>
      <c r="M50"/>
    </row>
    <row r="51" spans="1:14" s="86" customFormat="1" x14ac:dyDescent="0.25">
      <c r="A51" s="95"/>
      <c r="B51" s="455" t="s">
        <v>204</v>
      </c>
      <c r="C51" s="455"/>
      <c r="D51" s="96">
        <v>188960220.02000001</v>
      </c>
      <c r="E51" s="168">
        <v>0</v>
      </c>
      <c r="H51" s="109">
        <f>H49-H50</f>
        <v>453760465.87</v>
      </c>
      <c r="L51" s="100">
        <f>L50-D46</f>
        <v>-50382910.120000035</v>
      </c>
      <c r="M51"/>
    </row>
    <row r="52" spans="1:14" s="86" customFormat="1" x14ac:dyDescent="0.25">
      <c r="A52" s="95"/>
      <c r="B52" s="97"/>
      <c r="C52" s="97" t="s">
        <v>240</v>
      </c>
      <c r="D52" s="93">
        <v>0</v>
      </c>
      <c r="E52" s="94">
        <v>0</v>
      </c>
      <c r="F52" s="142">
        <v>172257435.70999998</v>
      </c>
      <c r="M52"/>
    </row>
    <row r="53" spans="1:14" s="86" customFormat="1" x14ac:dyDescent="0.25">
      <c r="A53" s="95"/>
      <c r="B53" s="314"/>
      <c r="C53" s="97" t="s">
        <v>241</v>
      </c>
      <c r="D53" s="93">
        <v>188960220.02000001</v>
      </c>
      <c r="E53" s="94">
        <v>0</v>
      </c>
      <c r="F53" s="142">
        <v>188960220.02000001</v>
      </c>
      <c r="M53" s="100"/>
    </row>
    <row r="54" spans="1:14" s="86" customFormat="1" x14ac:dyDescent="0.25">
      <c r="A54" s="95"/>
      <c r="B54" s="314"/>
      <c r="C54" s="97" t="s">
        <v>242</v>
      </c>
      <c r="D54" s="93">
        <v>0</v>
      </c>
      <c r="E54" s="94">
        <v>0</v>
      </c>
      <c r="F54" s="109">
        <f>F52-F53</f>
        <v>-16702784.310000032</v>
      </c>
      <c r="M54" s="1"/>
    </row>
    <row r="55" spans="1:14" s="86" customFormat="1" x14ac:dyDescent="0.25">
      <c r="A55" s="95"/>
      <c r="B55" s="314"/>
      <c r="C55" s="97" t="s">
        <v>243</v>
      </c>
      <c r="D55" s="93">
        <v>0</v>
      </c>
      <c r="E55" s="94">
        <v>0</v>
      </c>
      <c r="M55"/>
    </row>
    <row r="56" spans="1:14" s="86" customFormat="1" x14ac:dyDescent="0.25">
      <c r="A56" s="95"/>
      <c r="B56" s="455" t="s">
        <v>212</v>
      </c>
      <c r="C56" s="455"/>
      <c r="D56" s="96">
        <v>99728718.969999999</v>
      </c>
      <c r="E56" s="168">
        <v>157410020.93000001</v>
      </c>
      <c r="F56" s="86">
        <v>14187902.060000001</v>
      </c>
      <c r="K56" s="92"/>
      <c r="L56" s="92"/>
      <c r="M56" s="1"/>
    </row>
    <row r="57" spans="1:14" s="86" customFormat="1" x14ac:dyDescent="0.25">
      <c r="A57" s="95"/>
      <c r="B57" s="97"/>
      <c r="C57" s="97" t="s">
        <v>244</v>
      </c>
      <c r="D57" s="93"/>
      <c r="E57" s="94"/>
      <c r="F57" s="109">
        <f>F54+F56</f>
        <v>-2514882.2500000317</v>
      </c>
      <c r="K57" s="92"/>
      <c r="L57" s="92"/>
    </row>
    <row r="58" spans="1:14" s="86" customFormat="1" x14ac:dyDescent="0.25">
      <c r="A58" s="95"/>
      <c r="B58" s="314"/>
      <c r="C58" s="97" t="s">
        <v>241</v>
      </c>
      <c r="D58" s="93">
        <v>16702784.310000001</v>
      </c>
      <c r="E58" s="94">
        <v>109933970.93000001</v>
      </c>
      <c r="F58" s="142">
        <v>2514882.25</v>
      </c>
      <c r="K58" s="92"/>
      <c r="L58" s="92"/>
    </row>
    <row r="59" spans="1:14" s="86" customFormat="1" x14ac:dyDescent="0.25">
      <c r="A59" s="95"/>
      <c r="B59" s="314"/>
      <c r="C59" s="97" t="s">
        <v>242</v>
      </c>
      <c r="D59" s="93"/>
      <c r="E59" s="94"/>
      <c r="K59" s="92"/>
      <c r="L59" s="92"/>
      <c r="M59" s="97" t="s">
        <v>245</v>
      </c>
    </row>
    <row r="60" spans="1:14" s="86" customFormat="1" x14ac:dyDescent="0.25">
      <c r="A60" s="95"/>
      <c r="B60" s="314"/>
      <c r="C60" s="97" t="s">
        <v>245</v>
      </c>
      <c r="D60" s="93">
        <v>83025934.659999996</v>
      </c>
      <c r="E60" s="94">
        <v>47476050</v>
      </c>
      <c r="F60" s="105" t="s">
        <v>246</v>
      </c>
      <c r="K60" s="92"/>
      <c r="L60" s="92"/>
      <c r="M60" s="164" t="s">
        <v>35</v>
      </c>
      <c r="N60" s="93" t="e">
        <f>VLOOKUP(M60,#REF!,6,FALSE)</f>
        <v>#REF!</v>
      </c>
    </row>
    <row r="61" spans="1:14" s="86" customFormat="1" x14ac:dyDescent="0.25">
      <c r="A61" s="456" t="s">
        <v>247</v>
      </c>
      <c r="B61" s="457"/>
      <c r="C61" s="457"/>
      <c r="D61" s="108">
        <v>89231501.050000012</v>
      </c>
      <c r="E61" s="170">
        <v>-157410020.93000001</v>
      </c>
      <c r="K61" s="92"/>
      <c r="L61" s="92"/>
      <c r="M61" s="165" t="s">
        <v>36</v>
      </c>
      <c r="N61" s="93" t="e">
        <f>VLOOKUP(M61,#REF!,6,FALSE)</f>
        <v>#REF!</v>
      </c>
    </row>
    <row r="62" spans="1:14" s="86" customFormat="1" x14ac:dyDescent="0.25">
      <c r="A62" s="106"/>
      <c r="B62" s="107"/>
      <c r="C62" s="107"/>
      <c r="D62" s="93"/>
      <c r="E62" s="94"/>
      <c r="K62" s="92"/>
      <c r="L62" s="92"/>
      <c r="M62" s="165" t="s">
        <v>137</v>
      </c>
      <c r="N62" s="93" t="e">
        <f>VLOOKUP(M62,#REF!,6,FALSE)</f>
        <v>#REF!</v>
      </c>
    </row>
    <row r="63" spans="1:14" s="86" customFormat="1" x14ac:dyDescent="0.25">
      <c r="A63" s="449" t="s">
        <v>248</v>
      </c>
      <c r="B63" s="450"/>
      <c r="C63" s="450"/>
      <c r="D63" s="104">
        <v>667841784.04999781</v>
      </c>
      <c r="E63" s="169">
        <v>557865787.03000021</v>
      </c>
      <c r="K63" s="92"/>
      <c r="L63" s="92"/>
      <c r="M63" s="165" t="s">
        <v>138</v>
      </c>
      <c r="N63" s="93" t="e">
        <f>VLOOKUP(M63,#REF!,6,FALSE)</f>
        <v>#REF!</v>
      </c>
    </row>
    <row r="64" spans="1:14" s="86" customFormat="1" x14ac:dyDescent="0.25">
      <c r="A64" s="106"/>
      <c r="B64" s="107"/>
      <c r="C64" s="107"/>
      <c r="D64" s="93"/>
      <c r="E64" s="94"/>
      <c r="K64" s="92"/>
      <c r="L64" s="92"/>
      <c r="M64" s="166" t="s">
        <v>139</v>
      </c>
      <c r="N64" s="93" t="e">
        <f>VLOOKUP(M64,#REF!,6,FALSE)</f>
        <v>#REF!</v>
      </c>
    </row>
    <row r="65" spans="1:14" s="86" customFormat="1" ht="15.75" thickBot="1" x14ac:dyDescent="0.3">
      <c r="A65" s="456" t="s">
        <v>249</v>
      </c>
      <c r="B65" s="457"/>
      <c r="C65" s="457"/>
      <c r="D65" s="96">
        <v>672348096.17999995</v>
      </c>
      <c r="E65" s="94">
        <v>370589663.10000002</v>
      </c>
      <c r="K65" s="92"/>
      <c r="L65" s="92"/>
      <c r="N65" s="167" t="e">
        <f>SUM(N60:N64)</f>
        <v>#REF!</v>
      </c>
    </row>
    <row r="66" spans="1:14" s="86" customFormat="1" ht="15.75" thickTop="1" x14ac:dyDescent="0.25">
      <c r="A66" s="449" t="s">
        <v>250</v>
      </c>
      <c r="B66" s="450"/>
      <c r="C66" s="450"/>
      <c r="D66" s="96">
        <v>1340189880.23</v>
      </c>
      <c r="E66" s="94">
        <v>928455450.13</v>
      </c>
      <c r="F66" s="110">
        <f>+D66-D65</f>
        <v>667841784.05000007</v>
      </c>
      <c r="G66" s="92"/>
      <c r="K66" s="92"/>
      <c r="L66" s="92"/>
    </row>
    <row r="67" spans="1:14" s="86" customFormat="1" ht="13.35" customHeight="1" x14ac:dyDescent="0.25">
      <c r="A67" s="451"/>
      <c r="B67" s="452"/>
      <c r="C67" s="452"/>
      <c r="D67" s="452"/>
      <c r="E67" s="453"/>
      <c r="F67" s="111">
        <f>+F66-D63</f>
        <v>2.2649765014648438E-6</v>
      </c>
      <c r="G67" s="92"/>
      <c r="K67" s="92"/>
      <c r="L67" s="92"/>
    </row>
    <row r="68" spans="1:14" x14ac:dyDescent="0.25">
      <c r="G68" s="85"/>
      <c r="M68" s="86"/>
      <c r="N68" s="86"/>
    </row>
    <row r="69" spans="1:14" x14ac:dyDescent="0.25">
      <c r="F69" s="85"/>
      <c r="G69" s="85"/>
    </row>
    <row r="70" spans="1:14" hidden="1" x14ac:dyDescent="0.25">
      <c r="D70" s="115">
        <f>+D66-D65</f>
        <v>667841784.05000007</v>
      </c>
      <c r="E70" s="115">
        <f>+E66-E65</f>
        <v>557865787.02999997</v>
      </c>
      <c r="F70" s="113">
        <f>F67-F69</f>
        <v>2.2649765014648438E-6</v>
      </c>
      <c r="G70" s="114"/>
    </row>
    <row r="71" spans="1:14" hidden="1" x14ac:dyDescent="0.25">
      <c r="C71" s="118" t="s">
        <v>251</v>
      </c>
    </row>
    <row r="72" spans="1:14" hidden="1" x14ac:dyDescent="0.25">
      <c r="C72" s="119"/>
      <c r="D72" s="117">
        <f>+D70-D63</f>
        <v>2.2649765014648438E-6</v>
      </c>
      <c r="E72" s="117">
        <f>+E70-E63</f>
        <v>0</v>
      </c>
    </row>
    <row r="73" spans="1:14" hidden="1" x14ac:dyDescent="0.25">
      <c r="C73" s="118" t="s">
        <v>252</v>
      </c>
      <c r="D73" s="176" t="s">
        <v>330</v>
      </c>
      <c r="E73" s="176" t="s">
        <v>284</v>
      </c>
    </row>
    <row r="74" spans="1:14" hidden="1" x14ac:dyDescent="0.25">
      <c r="C74" s="118" t="s">
        <v>253</v>
      </c>
    </row>
    <row r="75" spans="1:14" hidden="1" x14ac:dyDescent="0.25">
      <c r="C75" s="118" t="s">
        <v>254</v>
      </c>
    </row>
    <row r="76" spans="1:14" hidden="1" x14ac:dyDescent="0.25">
      <c r="C76" s="118" t="s">
        <v>255</v>
      </c>
    </row>
    <row r="77" spans="1:14" hidden="1" x14ac:dyDescent="0.25">
      <c r="C77" s="118" t="s">
        <v>256</v>
      </c>
    </row>
    <row r="78" spans="1:14" hidden="1" x14ac:dyDescent="0.25">
      <c r="C78" s="118" t="s">
        <v>257</v>
      </c>
    </row>
    <row r="79" spans="1:14" hidden="1" x14ac:dyDescent="0.25"/>
    <row r="80" spans="1:14" hidden="1" x14ac:dyDescent="0.25">
      <c r="D80" s="117"/>
    </row>
    <row r="81" spans="4:4" x14ac:dyDescent="0.25">
      <c r="D81" s="117"/>
    </row>
  </sheetData>
  <mergeCells count="20">
    <mergeCell ref="A48:C48"/>
    <mergeCell ref="A2:E2"/>
    <mergeCell ref="A3:E3"/>
    <mergeCell ref="A4:E4"/>
    <mergeCell ref="A5:C5"/>
    <mergeCell ref="A7:C7"/>
    <mergeCell ref="B8:C8"/>
    <mergeCell ref="B20:C20"/>
    <mergeCell ref="A37:C37"/>
    <mergeCell ref="A39:C39"/>
    <mergeCell ref="B40:C40"/>
    <mergeCell ref="B44:C44"/>
    <mergeCell ref="A66:C66"/>
    <mergeCell ref="A67:E67"/>
    <mergeCell ref="A50:C50"/>
    <mergeCell ref="B51:C51"/>
    <mergeCell ref="B56:C56"/>
    <mergeCell ref="A61:C61"/>
    <mergeCell ref="A63:C63"/>
    <mergeCell ref="A65:C65"/>
  </mergeCells>
  <pageMargins left="0.82677165354330717" right="0.23622047244094491" top="0.74803149606299213" bottom="0.74803149606299213" header="0.31496062992125984" footer="0.31496062992125984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tabSelected="1" topLeftCell="B1" workbookViewId="0">
      <selection activeCell="B1" sqref="B1:B1048576"/>
    </sheetView>
  </sheetViews>
  <sheetFormatPr baseColWidth="10" defaultColWidth="0" defaultRowHeight="15" zeroHeight="1" x14ac:dyDescent="0.25"/>
  <cols>
    <col min="1" max="1" width="17.140625" style="232" hidden="1" customWidth="1"/>
    <col min="2" max="2" width="3" style="232" customWidth="1"/>
    <col min="3" max="3" width="23" style="232" customWidth="1"/>
    <col min="4" max="4" width="30.42578125" style="232" customWidth="1"/>
    <col min="5" max="9" width="17.5703125" style="232" customWidth="1"/>
    <col min="10" max="12" width="3" style="232" customWidth="1"/>
    <col min="13" max="13" width="16.5703125" style="232" hidden="1" customWidth="1"/>
    <col min="14" max="14" width="19" style="232" hidden="1" customWidth="1"/>
    <col min="15" max="15" width="16.140625" style="232" hidden="1" customWidth="1"/>
    <col min="16" max="16" width="14.7109375" style="232" hidden="1" customWidth="1"/>
    <col min="17" max="19" width="16.42578125" style="232" hidden="1" customWidth="1"/>
    <col min="20" max="20" width="17" style="232" hidden="1" customWidth="1"/>
    <col min="21" max="21" width="3" style="232" hidden="1" customWidth="1"/>
    <col min="22" max="22" width="18.7109375" style="232" hidden="1" customWidth="1"/>
    <col min="23" max="23" width="3" style="232" hidden="1" customWidth="1"/>
    <col min="24" max="24" width="2.5703125" style="232" customWidth="1"/>
    <col min="25" max="31" width="0" style="232" hidden="1" customWidth="1"/>
    <col min="32" max="32" width="0" style="232" hidden="1"/>
    <col min="33" max="16384" width="11.42578125" style="232" hidden="1"/>
  </cols>
  <sheetData>
    <row r="1" spans="1:28" x14ac:dyDescent="0.25">
      <c r="I1" s="301"/>
    </row>
    <row r="2" spans="1:28" x14ac:dyDescent="0.25">
      <c r="B2" s="479" t="s">
        <v>38</v>
      </c>
      <c r="C2" s="480"/>
      <c r="D2" s="480"/>
      <c r="E2" s="480"/>
      <c r="F2" s="480"/>
      <c r="G2" s="480"/>
      <c r="H2" s="480"/>
      <c r="I2" s="480"/>
      <c r="J2" s="481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8" ht="15.75" customHeight="1" x14ac:dyDescent="0.25">
      <c r="B3" s="482" t="s">
        <v>319</v>
      </c>
      <c r="C3" s="483"/>
      <c r="D3" s="483"/>
      <c r="E3" s="483"/>
      <c r="F3" s="483"/>
      <c r="G3" s="483"/>
      <c r="H3" s="483"/>
      <c r="I3" s="483"/>
      <c r="J3" s="484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233"/>
      <c r="Y3" s="233"/>
      <c r="Z3" s="234"/>
      <c r="AA3" s="234"/>
    </row>
    <row r="4" spans="1:28" ht="15.75" customHeight="1" x14ac:dyDescent="0.25">
      <c r="B4" s="485" t="s">
        <v>345</v>
      </c>
      <c r="C4" s="486"/>
      <c r="D4" s="486"/>
      <c r="E4" s="486"/>
      <c r="F4" s="486"/>
      <c r="G4" s="486"/>
      <c r="H4" s="486"/>
      <c r="I4" s="486"/>
      <c r="J4" s="487"/>
      <c r="K4" s="300"/>
      <c r="L4" s="300"/>
      <c r="M4" s="469" t="s">
        <v>334</v>
      </c>
      <c r="N4" s="470"/>
      <c r="O4" s="469" t="s">
        <v>333</v>
      </c>
      <c r="P4" s="470"/>
      <c r="Q4" s="469" t="s">
        <v>332</v>
      </c>
      <c r="R4" s="470"/>
      <c r="S4" s="300"/>
      <c r="T4" s="300"/>
      <c r="U4" s="300"/>
      <c r="V4" s="300"/>
      <c r="W4" s="300"/>
      <c r="X4" s="233"/>
      <c r="Y4" s="233"/>
      <c r="Z4" s="234"/>
      <c r="AA4" s="234"/>
    </row>
    <row r="5" spans="1:28" ht="22.5" customHeight="1" x14ac:dyDescent="0.25">
      <c r="B5" s="488" t="s">
        <v>202</v>
      </c>
      <c r="C5" s="489"/>
      <c r="D5" s="490"/>
      <c r="E5" s="278" t="s">
        <v>320</v>
      </c>
      <c r="F5" s="278" t="s">
        <v>321</v>
      </c>
      <c r="G5" s="279" t="s">
        <v>322</v>
      </c>
      <c r="H5" s="279" t="s">
        <v>323</v>
      </c>
      <c r="I5" s="280" t="s">
        <v>324</v>
      </c>
      <c r="J5" s="281"/>
      <c r="K5" s="299"/>
      <c r="L5" s="299"/>
      <c r="M5" s="278" t="s">
        <v>321</v>
      </c>
      <c r="N5" s="279" t="s">
        <v>322</v>
      </c>
      <c r="O5" s="278" t="s">
        <v>321</v>
      </c>
      <c r="P5" s="279" t="s">
        <v>322</v>
      </c>
      <c r="Q5" s="278" t="s">
        <v>321</v>
      </c>
      <c r="R5" s="279" t="s">
        <v>322</v>
      </c>
      <c r="S5" s="279" t="s">
        <v>323</v>
      </c>
      <c r="T5" s="299"/>
      <c r="U5" s="299"/>
      <c r="V5" s="299"/>
      <c r="W5" s="299"/>
      <c r="X5" s="235"/>
      <c r="Y5" s="236"/>
      <c r="Z5" s="236"/>
      <c r="AA5" s="236"/>
    </row>
    <row r="6" spans="1:28" x14ac:dyDescent="0.25">
      <c r="B6" s="491"/>
      <c r="C6" s="492"/>
      <c r="D6" s="493"/>
      <c r="E6" s="282">
        <v>1</v>
      </c>
      <c r="F6" s="282">
        <v>2</v>
      </c>
      <c r="G6" s="283">
        <v>3</v>
      </c>
      <c r="H6" s="283" t="s">
        <v>325</v>
      </c>
      <c r="I6" s="280" t="s">
        <v>326</v>
      </c>
      <c r="J6" s="281"/>
      <c r="K6" s="299"/>
      <c r="L6" s="299"/>
      <c r="M6" s="282">
        <v>2</v>
      </c>
      <c r="N6" s="283">
        <v>3</v>
      </c>
      <c r="O6" s="282">
        <v>2</v>
      </c>
      <c r="P6" s="283">
        <v>3</v>
      </c>
      <c r="Q6" s="282">
        <v>2</v>
      </c>
      <c r="R6" s="283">
        <v>3</v>
      </c>
      <c r="S6" s="283" t="s">
        <v>325</v>
      </c>
      <c r="T6" s="299"/>
      <c r="U6" s="299"/>
      <c r="V6" s="299"/>
      <c r="W6" s="299"/>
      <c r="X6" s="235"/>
      <c r="Y6" s="236"/>
      <c r="Z6" s="236"/>
      <c r="AA6" s="236"/>
    </row>
    <row r="7" spans="1:28" ht="8.25" customHeight="1" x14ac:dyDescent="0.25">
      <c r="B7" s="237"/>
      <c r="C7" s="238"/>
      <c r="D7" s="238"/>
      <c r="E7" s="239"/>
      <c r="F7" s="239"/>
      <c r="G7" s="239"/>
      <c r="H7" s="239"/>
      <c r="I7" s="238"/>
      <c r="J7" s="240"/>
      <c r="K7" s="297"/>
      <c r="L7" s="297"/>
      <c r="M7" s="239"/>
      <c r="N7" s="239"/>
      <c r="O7" s="297"/>
      <c r="P7" s="297"/>
      <c r="Q7" s="239"/>
      <c r="R7" s="239"/>
      <c r="S7" s="298"/>
      <c r="T7" s="297"/>
      <c r="U7" s="297"/>
      <c r="V7" s="297"/>
      <c r="W7" s="297"/>
      <c r="X7" s="234"/>
      <c r="Y7" s="234"/>
      <c r="Z7" s="234"/>
      <c r="AA7" s="234"/>
    </row>
    <row r="8" spans="1:28" x14ac:dyDescent="0.25">
      <c r="B8" s="494" t="s">
        <v>40</v>
      </c>
      <c r="C8" s="478"/>
      <c r="D8" s="241"/>
      <c r="E8" s="242"/>
      <c r="F8" s="242"/>
      <c r="G8" s="242"/>
      <c r="H8" s="242"/>
      <c r="I8" s="243"/>
      <c r="J8" s="244"/>
      <c r="K8" s="246"/>
      <c r="L8" s="246"/>
      <c r="M8" s="242"/>
      <c r="N8" s="242"/>
      <c r="O8" s="242"/>
      <c r="P8" s="242"/>
      <c r="Q8" s="242"/>
      <c r="R8" s="242"/>
      <c r="S8" s="296"/>
      <c r="T8" s="246"/>
      <c r="U8" s="246"/>
      <c r="V8" s="246"/>
      <c r="W8" s="246"/>
      <c r="X8" s="233"/>
      <c r="Y8" s="233"/>
      <c r="Z8" s="234"/>
      <c r="AA8" s="234"/>
    </row>
    <row r="9" spans="1:28" x14ac:dyDescent="0.25">
      <c r="B9" s="245"/>
      <c r="C9" s="241"/>
      <c r="D9" s="246"/>
      <c r="E9" s="242"/>
      <c r="F9" s="242"/>
      <c r="G9" s="242"/>
      <c r="H9" s="242"/>
      <c r="I9" s="243"/>
      <c r="J9" s="244"/>
      <c r="K9" s="246"/>
      <c r="L9" s="246"/>
      <c r="M9" s="242"/>
      <c r="N9" s="242"/>
      <c r="O9" s="242"/>
      <c r="P9" s="242"/>
      <c r="Q9" s="242"/>
      <c r="R9" s="242"/>
      <c r="S9" s="296"/>
      <c r="T9" s="246"/>
      <c r="U9" s="246"/>
      <c r="V9" s="246"/>
      <c r="W9" s="246"/>
      <c r="X9" s="233"/>
      <c r="Y9" s="233"/>
      <c r="Z9" s="234"/>
      <c r="AA9" s="234"/>
    </row>
    <row r="10" spans="1:28" x14ac:dyDescent="0.25">
      <c r="B10" s="247"/>
      <c r="C10" s="475" t="s">
        <v>41</v>
      </c>
      <c r="D10" s="475"/>
      <c r="E10" s="248">
        <v>825527610.63999999</v>
      </c>
      <c r="F10" s="248">
        <v>14772478516.000002</v>
      </c>
      <c r="G10" s="248">
        <v>13784608398.35</v>
      </c>
      <c r="H10" s="248">
        <v>1459468274.3499999</v>
      </c>
      <c r="I10" s="249">
        <v>633940663.71000004</v>
      </c>
      <c r="J10" s="250"/>
      <c r="K10" s="295"/>
      <c r="L10" s="295"/>
      <c r="M10" s="248">
        <f>SUM(M12:M18)</f>
        <v>10179558577.560001</v>
      </c>
      <c r="N10" s="248">
        <f>SUM(N12:N18)</f>
        <v>9191981095.3600006</v>
      </c>
      <c r="O10" s="248" t="e">
        <f>SUM(O12:O18)</f>
        <v>#REF!</v>
      </c>
      <c r="P10" s="248" t="e">
        <f>SUM(P12:P18)</f>
        <v>#REF!</v>
      </c>
      <c r="Q10" s="248" t="e">
        <f>+M10+O10</f>
        <v>#REF!</v>
      </c>
      <c r="R10" s="248" t="e">
        <f>+N10+P10</f>
        <v>#REF!</v>
      </c>
      <c r="S10" s="248" t="e">
        <f>SUM(S12:S18)</f>
        <v>#REF!</v>
      </c>
      <c r="T10" s="291" t="e">
        <f>SUM(T12:T18)</f>
        <v>#REF!</v>
      </c>
      <c r="U10" s="295"/>
      <c r="V10" s="337">
        <v>1813397728.29</v>
      </c>
      <c r="W10" s="295"/>
      <c r="X10" s="233"/>
      <c r="Y10" s="233"/>
      <c r="Z10" s="234"/>
      <c r="AA10" s="234"/>
    </row>
    <row r="11" spans="1:28" x14ac:dyDescent="0.25">
      <c r="B11" s="251"/>
      <c r="C11" s="252"/>
      <c r="D11" s="252"/>
      <c r="E11" s="253"/>
      <c r="F11" s="253"/>
      <c r="G11" s="253"/>
      <c r="H11" s="253"/>
      <c r="I11" s="254"/>
      <c r="J11" s="255"/>
      <c r="K11" s="252"/>
      <c r="L11" s="252"/>
      <c r="M11" s="253"/>
      <c r="N11" s="253"/>
      <c r="O11" s="253"/>
      <c r="P11" s="253"/>
      <c r="Q11" s="253"/>
      <c r="R11" s="253"/>
      <c r="S11" s="292"/>
      <c r="T11" s="252"/>
      <c r="U11" s="252"/>
      <c r="V11" s="293"/>
      <c r="W11" s="252"/>
      <c r="X11" s="233"/>
      <c r="Y11" s="233"/>
      <c r="Z11" s="234"/>
      <c r="AA11" s="234"/>
      <c r="AB11" s="234"/>
    </row>
    <row r="12" spans="1:28" x14ac:dyDescent="0.25">
      <c r="A12" s="232" t="s">
        <v>1</v>
      </c>
      <c r="B12" s="251"/>
      <c r="C12" s="474" t="s">
        <v>43</v>
      </c>
      <c r="D12" s="474"/>
      <c r="E12" s="256">
        <v>672348096.17999995</v>
      </c>
      <c r="F12" s="256">
        <v>14244294076.76</v>
      </c>
      <c r="G12" s="256">
        <v>13576452292.709999</v>
      </c>
      <c r="H12" s="257">
        <v>1340189880.23</v>
      </c>
      <c r="I12" s="258">
        <v>667841784.05000007</v>
      </c>
      <c r="J12" s="255"/>
      <c r="K12" s="252"/>
      <c r="L12" s="252"/>
      <c r="M12" s="256">
        <v>7993048898.8000002</v>
      </c>
      <c r="N12" s="256">
        <v>7023223307.71</v>
      </c>
      <c r="O12" s="256" t="e">
        <f>VLOOKUP(A12,#REF!,4,FALSE)</f>
        <v>#REF!</v>
      </c>
      <c r="P12" s="256" t="e">
        <f>VLOOKUP(A12,#REF!,5,FALSE)</f>
        <v>#REF!</v>
      </c>
      <c r="Q12" s="256" t="e">
        <f t="shared" ref="Q12:R18" si="0">+M12+O12</f>
        <v>#REF!</v>
      </c>
      <c r="R12" s="256" t="e">
        <f t="shared" si="0"/>
        <v>#REF!</v>
      </c>
      <c r="S12" s="294" t="e">
        <f t="shared" ref="S12:S18" si="1">+E12+Q12-R12</f>
        <v>#REF!</v>
      </c>
      <c r="T12" s="293" t="e">
        <f>VLOOKUP(A12,#REF!,6,FALSE)</f>
        <v>#REF!</v>
      </c>
      <c r="U12" s="252"/>
      <c r="V12" s="293">
        <v>1694430523.9300001</v>
      </c>
      <c r="W12" s="252"/>
      <c r="X12" s="233"/>
      <c r="Y12" s="233"/>
      <c r="Z12" s="234"/>
      <c r="AA12" s="234"/>
      <c r="AB12" s="234"/>
    </row>
    <row r="13" spans="1:28" x14ac:dyDescent="0.25">
      <c r="A13" s="232" t="s">
        <v>2</v>
      </c>
      <c r="B13" s="251"/>
      <c r="C13" s="474" t="s">
        <v>45</v>
      </c>
      <c r="D13" s="474"/>
      <c r="E13" s="256">
        <v>22628435.940000027</v>
      </c>
      <c r="F13" s="256">
        <v>3079662183.6599998</v>
      </c>
      <c r="G13" s="256">
        <v>3342649555.5799999</v>
      </c>
      <c r="H13" s="257">
        <v>27944750.800000001</v>
      </c>
      <c r="I13" s="258">
        <v>5316314.8599999733</v>
      </c>
      <c r="J13" s="255"/>
      <c r="K13" s="252"/>
      <c r="L13" s="252"/>
      <c r="M13" s="256">
        <v>2186509678.7600002</v>
      </c>
      <c r="N13" s="256">
        <v>2168757787.6500001</v>
      </c>
      <c r="O13" s="256" t="e">
        <f>VLOOKUP(A13,#REF!,4,FALSE)</f>
        <v>#REF!</v>
      </c>
      <c r="P13" s="256" t="e">
        <f>VLOOKUP(A13,#REF!,5,FALSE)</f>
        <v>#REF!</v>
      </c>
      <c r="Q13" s="256" t="e">
        <f t="shared" si="0"/>
        <v>#REF!</v>
      </c>
      <c r="R13" s="256" t="e">
        <f t="shared" si="0"/>
        <v>#REF!</v>
      </c>
      <c r="S13" s="294" t="e">
        <f t="shared" si="1"/>
        <v>#REF!</v>
      </c>
      <c r="T13" s="293" t="e">
        <f>VLOOKUP(A13,#REF!,6,FALSE)</f>
        <v>#REF!</v>
      </c>
      <c r="U13" s="252"/>
      <c r="V13" s="293">
        <v>27633561.039999999</v>
      </c>
      <c r="W13" s="252"/>
      <c r="X13" s="233"/>
      <c r="Y13" s="233"/>
      <c r="Z13" s="234"/>
      <c r="AA13" s="234"/>
      <c r="AB13" s="234"/>
    </row>
    <row r="14" spans="1:28" x14ac:dyDescent="0.25">
      <c r="A14" s="232" t="s">
        <v>3</v>
      </c>
      <c r="B14" s="251"/>
      <c r="C14" s="474" t="s">
        <v>47</v>
      </c>
      <c r="D14" s="474"/>
      <c r="E14" s="256">
        <v>130551078.52</v>
      </c>
      <c r="F14" s="256">
        <v>38390120.469999999</v>
      </c>
      <c r="G14" s="256">
        <v>77607555.670000002</v>
      </c>
      <c r="H14" s="257">
        <v>91333643.319999993</v>
      </c>
      <c r="I14" s="258">
        <v>-39217435.200000003</v>
      </c>
      <c r="J14" s="255"/>
      <c r="K14" s="252"/>
      <c r="L14" s="252"/>
      <c r="M14" s="256">
        <v>0</v>
      </c>
      <c r="N14" s="256">
        <v>0</v>
      </c>
      <c r="O14" s="256" t="e">
        <f>VLOOKUP(A14,#REF!,4,FALSE)</f>
        <v>#REF!</v>
      </c>
      <c r="P14" s="256" t="e">
        <f>VLOOKUP(A14,#REF!,5,FALSE)</f>
        <v>#REF!</v>
      </c>
      <c r="Q14" s="256" t="e">
        <f t="shared" si="0"/>
        <v>#REF!</v>
      </c>
      <c r="R14" s="256" t="e">
        <f t="shared" si="0"/>
        <v>#REF!</v>
      </c>
      <c r="S14" s="294" t="e">
        <f t="shared" si="1"/>
        <v>#REF!</v>
      </c>
      <c r="T14" s="293" t="e">
        <f>VLOOKUP(A14,#REF!,6,FALSE)</f>
        <v>#REF!</v>
      </c>
      <c r="U14" s="252"/>
      <c r="V14" s="293">
        <v>91333643.319999993</v>
      </c>
      <c r="W14" s="252"/>
      <c r="X14" s="233"/>
      <c r="Y14" s="233"/>
      <c r="Z14" s="234"/>
      <c r="AA14" s="234"/>
      <c r="AB14" s="234"/>
    </row>
    <row r="15" spans="1:28" x14ac:dyDescent="0.25">
      <c r="A15" s="232" t="s">
        <v>98</v>
      </c>
      <c r="B15" s="251"/>
      <c r="C15" s="474" t="s">
        <v>49</v>
      </c>
      <c r="D15" s="474"/>
      <c r="E15" s="256">
        <v>0</v>
      </c>
      <c r="F15" s="256">
        <v>0</v>
      </c>
      <c r="G15" s="256">
        <v>0</v>
      </c>
      <c r="H15" s="257">
        <v>0</v>
      </c>
      <c r="I15" s="258">
        <v>0</v>
      </c>
      <c r="J15" s="255"/>
      <c r="K15" s="252"/>
      <c r="L15" s="252"/>
      <c r="M15" s="256">
        <v>0</v>
      </c>
      <c r="N15" s="256">
        <v>0</v>
      </c>
      <c r="O15" s="256" t="e">
        <f>VLOOKUP(A15,#REF!,4,FALSE)</f>
        <v>#REF!</v>
      </c>
      <c r="P15" s="256" t="e">
        <f>VLOOKUP(A15,#REF!,5,FALSE)</f>
        <v>#REF!</v>
      </c>
      <c r="Q15" s="256" t="e">
        <f t="shared" si="0"/>
        <v>#REF!</v>
      </c>
      <c r="R15" s="256" t="e">
        <f t="shared" si="0"/>
        <v>#REF!</v>
      </c>
      <c r="S15" s="294" t="e">
        <f t="shared" si="1"/>
        <v>#REF!</v>
      </c>
      <c r="T15" s="293" t="e">
        <f>VLOOKUP(A15,#REF!,6,FALSE)</f>
        <v>#REF!</v>
      </c>
      <c r="U15" s="252"/>
      <c r="V15" s="293">
        <v>0</v>
      </c>
      <c r="W15" s="252"/>
      <c r="X15" s="233"/>
      <c r="Y15" s="233"/>
      <c r="Z15" s="234"/>
      <c r="AA15" s="234"/>
      <c r="AB15" s="234" t="s">
        <v>327</v>
      </c>
    </row>
    <row r="16" spans="1:28" x14ac:dyDescent="0.25">
      <c r="A16" s="232" t="s">
        <v>99</v>
      </c>
      <c r="B16" s="251"/>
      <c r="C16" s="474" t="s">
        <v>51</v>
      </c>
      <c r="D16" s="474"/>
      <c r="E16" s="256">
        <v>0</v>
      </c>
      <c r="F16" s="256">
        <v>0</v>
      </c>
      <c r="G16" s="256">
        <v>0</v>
      </c>
      <c r="H16" s="257">
        <v>0</v>
      </c>
      <c r="I16" s="258">
        <v>0</v>
      </c>
      <c r="J16" s="255"/>
      <c r="K16" s="252"/>
      <c r="L16" s="252"/>
      <c r="M16" s="256">
        <v>0</v>
      </c>
      <c r="N16" s="256">
        <v>0</v>
      </c>
      <c r="O16" s="256" t="e">
        <f>VLOOKUP(A16,#REF!,4,FALSE)</f>
        <v>#REF!</v>
      </c>
      <c r="P16" s="256" t="e">
        <f>VLOOKUP(A16,#REF!,5,FALSE)</f>
        <v>#REF!</v>
      </c>
      <c r="Q16" s="256" t="e">
        <f t="shared" si="0"/>
        <v>#REF!</v>
      </c>
      <c r="R16" s="256" t="e">
        <f t="shared" si="0"/>
        <v>#REF!</v>
      </c>
      <c r="S16" s="294" t="e">
        <f t="shared" si="1"/>
        <v>#REF!</v>
      </c>
      <c r="T16" s="293" t="e">
        <f>VLOOKUP(A16,#REF!,6,FALSE)</f>
        <v>#REF!</v>
      </c>
      <c r="U16" s="252"/>
      <c r="V16" s="293">
        <v>0</v>
      </c>
      <c r="W16" s="252"/>
      <c r="X16" s="233"/>
      <c r="Y16" s="233"/>
      <c r="Z16" s="234"/>
      <c r="AA16" s="234"/>
      <c r="AB16" s="234"/>
    </row>
    <row r="17" spans="1:28" x14ac:dyDescent="0.25">
      <c r="A17" s="232" t="s">
        <v>100</v>
      </c>
      <c r="B17" s="251"/>
      <c r="C17" s="474" t="s">
        <v>53</v>
      </c>
      <c r="D17" s="474"/>
      <c r="E17" s="256">
        <v>0</v>
      </c>
      <c r="F17" s="256">
        <v>0</v>
      </c>
      <c r="G17" s="256">
        <v>0</v>
      </c>
      <c r="H17" s="257">
        <v>0</v>
      </c>
      <c r="I17" s="258">
        <v>0</v>
      </c>
      <c r="J17" s="255"/>
      <c r="K17" s="252"/>
      <c r="L17" s="252"/>
      <c r="M17" s="256">
        <v>0</v>
      </c>
      <c r="N17" s="256">
        <v>0</v>
      </c>
      <c r="O17" s="256" t="e">
        <f>VLOOKUP(A17,#REF!,4,FALSE)</f>
        <v>#REF!</v>
      </c>
      <c r="P17" s="256" t="e">
        <f>VLOOKUP(A17,#REF!,5,FALSE)</f>
        <v>#REF!</v>
      </c>
      <c r="Q17" s="256" t="e">
        <f t="shared" si="0"/>
        <v>#REF!</v>
      </c>
      <c r="R17" s="256" t="e">
        <f t="shared" si="0"/>
        <v>#REF!</v>
      </c>
      <c r="S17" s="294" t="e">
        <f t="shared" si="1"/>
        <v>#REF!</v>
      </c>
      <c r="T17" s="293" t="e">
        <f>VLOOKUP(A17,#REF!,6,FALSE)</f>
        <v>#REF!</v>
      </c>
      <c r="U17" s="252"/>
      <c r="V17" s="293">
        <v>0</v>
      </c>
      <c r="W17" s="252"/>
      <c r="X17" s="233"/>
      <c r="Y17" s="233"/>
      <c r="Z17" s="234" t="s">
        <v>327</v>
      </c>
      <c r="AA17" s="234"/>
      <c r="AB17" s="234"/>
    </row>
    <row r="18" spans="1:28" x14ac:dyDescent="0.25">
      <c r="A18" s="232" t="s">
        <v>101</v>
      </c>
      <c r="B18" s="251"/>
      <c r="C18" s="474" t="s">
        <v>55</v>
      </c>
      <c r="D18" s="474"/>
      <c r="E18" s="256">
        <v>0</v>
      </c>
      <c r="F18" s="256">
        <v>0</v>
      </c>
      <c r="G18" s="256">
        <v>0</v>
      </c>
      <c r="H18" s="257">
        <v>0</v>
      </c>
      <c r="I18" s="258">
        <v>0</v>
      </c>
      <c r="J18" s="255"/>
      <c r="K18" s="252"/>
      <c r="L18" s="252"/>
      <c r="M18" s="256">
        <v>0</v>
      </c>
      <c r="N18" s="256">
        <v>0</v>
      </c>
      <c r="O18" s="256" t="e">
        <f>VLOOKUP(A18,#REF!,4,FALSE)</f>
        <v>#REF!</v>
      </c>
      <c r="P18" s="256" t="e">
        <f>VLOOKUP(A18,#REF!,5,FALSE)</f>
        <v>#REF!</v>
      </c>
      <c r="Q18" s="256" t="e">
        <f t="shared" si="0"/>
        <v>#REF!</v>
      </c>
      <c r="R18" s="256" t="e">
        <f t="shared" si="0"/>
        <v>#REF!</v>
      </c>
      <c r="S18" s="294" t="e">
        <f t="shared" si="1"/>
        <v>#REF!</v>
      </c>
      <c r="T18" s="293" t="e">
        <f>VLOOKUP(A18,#REF!,6,FALSE)</f>
        <v>#REF!</v>
      </c>
      <c r="U18" s="252"/>
      <c r="V18" s="293">
        <v>0</v>
      </c>
      <c r="W18" s="252"/>
    </row>
    <row r="19" spans="1:28" x14ac:dyDescent="0.25">
      <c r="B19" s="251"/>
      <c r="C19" s="259"/>
      <c r="D19" s="259"/>
      <c r="E19" s="260"/>
      <c r="F19" s="260"/>
      <c r="G19" s="260"/>
      <c r="H19" s="260"/>
      <c r="I19" s="261"/>
      <c r="J19" s="255"/>
      <c r="K19" s="252"/>
      <c r="L19" s="252"/>
      <c r="M19" s="260"/>
      <c r="N19" s="260"/>
      <c r="O19" s="260"/>
      <c r="P19" s="260"/>
      <c r="Q19" s="260"/>
      <c r="R19" s="260"/>
      <c r="S19" s="292"/>
      <c r="T19" s="252"/>
      <c r="U19" s="252"/>
      <c r="V19" s="293"/>
      <c r="W19" s="252"/>
    </row>
    <row r="20" spans="1:28" x14ac:dyDescent="0.25">
      <c r="B20" s="247"/>
      <c r="C20" s="475" t="s">
        <v>60</v>
      </c>
      <c r="D20" s="475"/>
      <c r="E20" s="248">
        <v>12183733139.120001</v>
      </c>
      <c r="F20" s="248">
        <v>1778707583.5799999</v>
      </c>
      <c r="G20" s="248">
        <v>1424456269.49</v>
      </c>
      <c r="H20" s="248">
        <v>12693699346.68</v>
      </c>
      <c r="I20" s="249">
        <v>509966207.56000108</v>
      </c>
      <c r="J20" s="250"/>
      <c r="K20" s="295"/>
      <c r="L20" s="295"/>
      <c r="M20" s="248">
        <f>SUM(M22:M30)</f>
        <v>1034272306.22</v>
      </c>
      <c r="N20" s="248">
        <f>SUM(N22:N30)</f>
        <v>937695237.19999993</v>
      </c>
      <c r="O20" s="248" t="e">
        <f>SUM(O22:O30)</f>
        <v>#REF!</v>
      </c>
      <c r="P20" s="248" t="e">
        <f>SUM(P22:P30)</f>
        <v>#REF!</v>
      </c>
      <c r="Q20" s="248" t="e">
        <f>+M20+O20</f>
        <v>#REF!</v>
      </c>
      <c r="R20" s="248" t="e">
        <f>+N20+P20</f>
        <v>#REF!</v>
      </c>
      <c r="S20" s="248" t="e">
        <f>SUM(S22:S30)</f>
        <v>#REF!</v>
      </c>
      <c r="T20" s="291" t="e">
        <f>SUM(T22:T30)</f>
        <v>#REF!</v>
      </c>
      <c r="U20" s="295"/>
      <c r="V20" s="337">
        <v>12537984453.210001</v>
      </c>
      <c r="W20" s="295"/>
    </row>
    <row r="21" spans="1:28" x14ac:dyDescent="0.25">
      <c r="B21" s="251"/>
      <c r="C21" s="252"/>
      <c r="D21" s="259"/>
      <c r="E21" s="253"/>
      <c r="F21" s="253"/>
      <c r="G21" s="253"/>
      <c r="H21" s="253"/>
      <c r="I21" s="254"/>
      <c r="J21" s="255"/>
      <c r="K21" s="252"/>
      <c r="L21" s="252"/>
      <c r="M21" s="253"/>
      <c r="N21" s="253"/>
      <c r="O21" s="253"/>
      <c r="P21" s="253"/>
      <c r="Q21" s="253"/>
      <c r="R21" s="253"/>
      <c r="S21" s="292"/>
      <c r="T21" s="252"/>
      <c r="U21" s="252"/>
      <c r="V21" s="293"/>
      <c r="W21" s="252"/>
    </row>
    <row r="22" spans="1:28" x14ac:dyDescent="0.25">
      <c r="A22" s="232" t="s">
        <v>4</v>
      </c>
      <c r="B22" s="251"/>
      <c r="C22" s="474" t="s">
        <v>62</v>
      </c>
      <c r="D22" s="474"/>
      <c r="E22" s="256">
        <v>133577475.06</v>
      </c>
      <c r="F22" s="256">
        <v>1667442571.47</v>
      </c>
      <c r="G22" s="256">
        <v>1406975993.5799999</v>
      </c>
      <c r="H22" s="257">
        <v>394044052.94999999</v>
      </c>
      <c r="I22" s="258">
        <v>260466577.88999999</v>
      </c>
      <c r="J22" s="255"/>
      <c r="K22" s="252"/>
      <c r="L22" s="252"/>
      <c r="M22" s="256">
        <v>984350809.96000004</v>
      </c>
      <c r="N22" s="256">
        <v>905140910.78999996</v>
      </c>
      <c r="O22" s="256" t="e">
        <f>VLOOKUP(A22,#REF!,4,FALSE)</f>
        <v>#REF!</v>
      </c>
      <c r="P22" s="256" t="e">
        <f>VLOOKUP(A22,#REF!,5,FALSE)</f>
        <v>#REF!</v>
      </c>
      <c r="Q22" s="256" t="e">
        <f t="shared" ref="Q22:Q30" si="2">+M22+O22</f>
        <v>#REF!</v>
      </c>
      <c r="R22" s="256" t="e">
        <f t="shared" ref="R22:R30" si="3">+N22+P22</f>
        <v>#REF!</v>
      </c>
      <c r="S22" s="294" t="e">
        <f t="shared" ref="S22:S30" si="4">+E22+Q22-R22</f>
        <v>#REF!</v>
      </c>
      <c r="T22" s="293" t="e">
        <f>VLOOKUP(A22,#REF!,6,FALSE)</f>
        <v>#REF!</v>
      </c>
      <c r="U22" s="252"/>
      <c r="V22" s="293">
        <v>274652762.02999997</v>
      </c>
      <c r="W22" s="252"/>
    </row>
    <row r="23" spans="1:28" x14ac:dyDescent="0.25">
      <c r="A23" s="232" t="s">
        <v>102</v>
      </c>
      <c r="B23" s="251"/>
      <c r="C23" s="474" t="s">
        <v>64</v>
      </c>
      <c r="D23" s="474"/>
      <c r="E23" s="256">
        <v>0</v>
      </c>
      <c r="F23" s="256">
        <v>0</v>
      </c>
      <c r="G23" s="256">
        <v>0</v>
      </c>
      <c r="H23" s="257">
        <v>0</v>
      </c>
      <c r="I23" s="258">
        <v>0</v>
      </c>
      <c r="J23" s="255"/>
      <c r="K23" s="252"/>
      <c r="L23" s="252"/>
      <c r="M23" s="256">
        <v>0</v>
      </c>
      <c r="N23" s="256">
        <v>0</v>
      </c>
      <c r="O23" s="256" t="e">
        <f>VLOOKUP(A23,#REF!,4,FALSE)</f>
        <v>#REF!</v>
      </c>
      <c r="P23" s="256" t="e">
        <f>VLOOKUP(A23,#REF!,5,FALSE)</f>
        <v>#REF!</v>
      </c>
      <c r="Q23" s="256" t="e">
        <f t="shared" si="2"/>
        <v>#REF!</v>
      </c>
      <c r="R23" s="256" t="e">
        <f t="shared" si="3"/>
        <v>#REF!</v>
      </c>
      <c r="S23" s="294" t="e">
        <f t="shared" si="4"/>
        <v>#REF!</v>
      </c>
      <c r="T23" s="293" t="e">
        <f>VLOOKUP(A23,#REF!,6,FALSE)</f>
        <v>#REF!</v>
      </c>
      <c r="U23" s="252"/>
      <c r="V23" s="293">
        <v>0</v>
      </c>
      <c r="W23" s="252"/>
    </row>
    <row r="24" spans="1:28" x14ac:dyDescent="0.25">
      <c r="A24" s="232" t="s">
        <v>5</v>
      </c>
      <c r="B24" s="251"/>
      <c r="C24" s="474" t="s">
        <v>66</v>
      </c>
      <c r="D24" s="474"/>
      <c r="E24" s="256">
        <v>11833084954.459999</v>
      </c>
      <c r="F24" s="256">
        <v>115071412.17</v>
      </c>
      <c r="G24" s="256">
        <v>27925300.289999999</v>
      </c>
      <c r="H24" s="257">
        <v>11920231066.34</v>
      </c>
      <c r="I24" s="258">
        <v>87146111.880001068</v>
      </c>
      <c r="J24" s="255"/>
      <c r="K24" s="252"/>
      <c r="L24" s="252"/>
      <c r="M24" s="256">
        <v>49921496.259999998</v>
      </c>
      <c r="N24" s="256">
        <v>24669498.129999999</v>
      </c>
      <c r="O24" s="256" t="e">
        <f>VLOOKUP(A24,#REF!,4,FALSE)</f>
        <v>#REF!</v>
      </c>
      <c r="P24" s="256" t="e">
        <f>VLOOKUP(A24,#REF!,5,FALSE)</f>
        <v>#REF!</v>
      </c>
      <c r="Q24" s="256" t="e">
        <f t="shared" si="2"/>
        <v>#REF!</v>
      </c>
      <c r="R24" s="256" t="e">
        <f t="shared" si="3"/>
        <v>#REF!</v>
      </c>
      <c r="S24" s="294" t="e">
        <f t="shared" si="4"/>
        <v>#REF!</v>
      </c>
      <c r="T24" s="293" t="e">
        <f>VLOOKUP(A24,#REF!,6,FALSE)</f>
        <v>#REF!</v>
      </c>
      <c r="U24" s="252"/>
      <c r="V24" s="293">
        <v>11890190388.870001</v>
      </c>
      <c r="W24" s="252"/>
    </row>
    <row r="25" spans="1:28" x14ac:dyDescent="0.25">
      <c r="A25" s="232" t="s">
        <v>6</v>
      </c>
      <c r="B25" s="251"/>
      <c r="C25" s="474" t="s">
        <v>328</v>
      </c>
      <c r="D25" s="474"/>
      <c r="E25" s="256">
        <v>491714441.04000002</v>
      </c>
      <c r="F25" s="256">
        <v>270295024.33999997</v>
      </c>
      <c r="G25" s="256">
        <v>84648283.549999997</v>
      </c>
      <c r="H25" s="257">
        <v>677361181.83000004</v>
      </c>
      <c r="I25" s="258">
        <v>185646740.79000002</v>
      </c>
      <c r="J25" s="255"/>
      <c r="K25" s="252"/>
      <c r="L25" s="252"/>
      <c r="M25" s="256">
        <v>0</v>
      </c>
      <c r="N25" s="256">
        <v>0</v>
      </c>
      <c r="O25" s="256" t="e">
        <f>VLOOKUP(A25,#REF!,4,FALSE)</f>
        <v>#REF!</v>
      </c>
      <c r="P25" s="256" t="e">
        <f>VLOOKUP(A25,#REF!,5,FALSE)</f>
        <v>#REF!</v>
      </c>
      <c r="Q25" s="256" t="e">
        <f t="shared" si="2"/>
        <v>#REF!</v>
      </c>
      <c r="R25" s="256" t="e">
        <f t="shared" si="3"/>
        <v>#REF!</v>
      </c>
      <c r="S25" s="294" t="e">
        <f t="shared" si="4"/>
        <v>#REF!</v>
      </c>
      <c r="T25" s="293" t="e">
        <f>VLOOKUP(A25,#REF!,6,FALSE)</f>
        <v>#REF!</v>
      </c>
      <c r="U25" s="252"/>
      <c r="V25" s="293">
        <v>663794984.49000001</v>
      </c>
      <c r="W25" s="252"/>
    </row>
    <row r="26" spans="1:28" x14ac:dyDescent="0.25">
      <c r="A26" s="232" t="s">
        <v>7</v>
      </c>
      <c r="B26" s="251"/>
      <c r="C26" s="474" t="s">
        <v>70</v>
      </c>
      <c r="D26" s="474"/>
      <c r="E26" s="256">
        <v>24406946.079999998</v>
      </c>
      <c r="F26" s="256">
        <v>4100551.84</v>
      </c>
      <c r="G26" s="256">
        <v>3507786.61</v>
      </c>
      <c r="H26" s="257">
        <v>24999711.309999999</v>
      </c>
      <c r="I26" s="258">
        <v>592765.23000000045</v>
      </c>
      <c r="J26" s="255"/>
      <c r="K26" s="252"/>
      <c r="L26" s="252"/>
      <c r="M26" s="256">
        <v>0</v>
      </c>
      <c r="N26" s="256">
        <v>0</v>
      </c>
      <c r="O26" s="256" t="e">
        <f>VLOOKUP(A26,#REF!,4,FALSE)</f>
        <v>#REF!</v>
      </c>
      <c r="P26" s="256" t="e">
        <f>VLOOKUP(A26,#REF!,5,FALSE)</f>
        <v>#REF!</v>
      </c>
      <c r="Q26" s="256" t="e">
        <f t="shared" si="2"/>
        <v>#REF!</v>
      </c>
      <c r="R26" s="256" t="e">
        <f t="shared" si="3"/>
        <v>#REF!</v>
      </c>
      <c r="S26" s="294" t="e">
        <f t="shared" si="4"/>
        <v>#REF!</v>
      </c>
      <c r="T26" s="293" t="e">
        <f>VLOOKUP(A26,#REF!,6,FALSE)</f>
        <v>#REF!</v>
      </c>
      <c r="U26" s="252"/>
      <c r="V26" s="293">
        <v>24999711.309999999</v>
      </c>
      <c r="W26" s="252"/>
    </row>
    <row r="27" spans="1:28" x14ac:dyDescent="0.25">
      <c r="A27" s="232" t="s">
        <v>8</v>
      </c>
      <c r="B27" s="251"/>
      <c r="C27" s="474" t="s">
        <v>72</v>
      </c>
      <c r="D27" s="474"/>
      <c r="E27" s="256">
        <v>-337801736.31</v>
      </c>
      <c r="F27" s="256">
        <v>0</v>
      </c>
      <c r="G27" s="256">
        <v>30562071.239999998</v>
      </c>
      <c r="H27" s="257">
        <v>-368363807.55000001</v>
      </c>
      <c r="I27" s="258">
        <v>-30562071.24000001</v>
      </c>
      <c r="J27" s="255"/>
      <c r="K27" s="252"/>
      <c r="L27" s="252"/>
      <c r="M27" s="256">
        <v>0</v>
      </c>
      <c r="N27" s="256">
        <v>7884828.2799999993</v>
      </c>
      <c r="O27" s="256" t="e">
        <f>VLOOKUP(A27,#REF!,4,FALSE)</f>
        <v>#REF!</v>
      </c>
      <c r="P27" s="256" t="e">
        <f>VLOOKUP(A27,#REF!,5,FALSE)</f>
        <v>#REF!</v>
      </c>
      <c r="Q27" s="256" t="e">
        <f t="shared" si="2"/>
        <v>#REF!</v>
      </c>
      <c r="R27" s="256" t="e">
        <f t="shared" si="3"/>
        <v>#REF!</v>
      </c>
      <c r="S27" s="294" t="e">
        <f t="shared" si="4"/>
        <v>#REF!</v>
      </c>
      <c r="T27" s="293" t="e">
        <f>VLOOKUP(A27,#REF!,6,FALSE)</f>
        <v>#REF!</v>
      </c>
      <c r="U27" s="252"/>
      <c r="V27" s="293">
        <v>-359392493.44</v>
      </c>
      <c r="W27" s="252"/>
    </row>
    <row r="28" spans="1:28" x14ac:dyDescent="0.25">
      <c r="A28" s="232" t="s">
        <v>9</v>
      </c>
      <c r="B28" s="251"/>
      <c r="C28" s="474" t="s">
        <v>74</v>
      </c>
      <c r="D28" s="474"/>
      <c r="E28" s="256">
        <v>38751058.789999999</v>
      </c>
      <c r="F28" s="256">
        <v>6676083.0099999998</v>
      </c>
      <c r="G28" s="256">
        <v>0</v>
      </c>
      <c r="H28" s="257">
        <v>45427141.799999997</v>
      </c>
      <c r="I28" s="258">
        <v>6676083.0099999979</v>
      </c>
      <c r="J28" s="255"/>
      <c r="K28" s="252"/>
      <c r="L28" s="252"/>
      <c r="M28" s="256">
        <v>0</v>
      </c>
      <c r="N28" s="256">
        <v>0</v>
      </c>
      <c r="O28" s="256" t="e">
        <f>VLOOKUP(A28,#REF!,4,FALSE)</f>
        <v>#REF!</v>
      </c>
      <c r="P28" s="256" t="e">
        <f>VLOOKUP(A28,#REF!,5,FALSE)</f>
        <v>#REF!</v>
      </c>
      <c r="Q28" s="256" t="e">
        <f t="shared" si="2"/>
        <v>#REF!</v>
      </c>
      <c r="R28" s="256" t="e">
        <f t="shared" si="3"/>
        <v>#REF!</v>
      </c>
      <c r="S28" s="294" t="e">
        <f t="shared" si="4"/>
        <v>#REF!</v>
      </c>
      <c r="T28" s="293" t="e">
        <f>VLOOKUP(A28,#REF!,6,FALSE)</f>
        <v>#REF!</v>
      </c>
      <c r="U28" s="252"/>
      <c r="V28" s="293">
        <v>43739099.950000003</v>
      </c>
      <c r="W28" s="252"/>
    </row>
    <row r="29" spans="1:28" x14ac:dyDescent="0.25">
      <c r="A29" s="232" t="s">
        <v>103</v>
      </c>
      <c r="B29" s="251"/>
      <c r="C29" s="474" t="s">
        <v>76</v>
      </c>
      <c r="D29" s="474"/>
      <c r="E29" s="256">
        <v>0</v>
      </c>
      <c r="F29" s="256">
        <v>0</v>
      </c>
      <c r="G29" s="256">
        <v>0</v>
      </c>
      <c r="H29" s="257">
        <v>0</v>
      </c>
      <c r="I29" s="258">
        <v>0</v>
      </c>
      <c r="J29" s="255"/>
      <c r="K29" s="252"/>
      <c r="L29" s="252"/>
      <c r="M29" s="256">
        <v>0</v>
      </c>
      <c r="N29" s="256">
        <v>0</v>
      </c>
      <c r="O29" s="256" t="e">
        <f>VLOOKUP(A29,#REF!,4,FALSE)</f>
        <v>#REF!</v>
      </c>
      <c r="P29" s="256" t="e">
        <f>VLOOKUP(A29,#REF!,5,FALSE)</f>
        <v>#REF!</v>
      </c>
      <c r="Q29" s="256" t="e">
        <f t="shared" si="2"/>
        <v>#REF!</v>
      </c>
      <c r="R29" s="256" t="e">
        <f t="shared" si="3"/>
        <v>#REF!</v>
      </c>
      <c r="S29" s="294" t="e">
        <f t="shared" si="4"/>
        <v>#REF!</v>
      </c>
      <c r="T29" s="293" t="e">
        <f>VLOOKUP(A29,#REF!,6,FALSE)</f>
        <v>#REF!</v>
      </c>
      <c r="U29" s="252"/>
      <c r="V29" s="293">
        <v>0</v>
      </c>
      <c r="W29" s="252"/>
    </row>
    <row r="30" spans="1:28" x14ac:dyDescent="0.25">
      <c r="A30" s="232" t="s">
        <v>104</v>
      </c>
      <c r="B30" s="251"/>
      <c r="C30" s="474" t="s">
        <v>77</v>
      </c>
      <c r="D30" s="474"/>
      <c r="E30" s="256">
        <v>0</v>
      </c>
      <c r="F30" s="256">
        <v>0</v>
      </c>
      <c r="G30" s="256">
        <v>0</v>
      </c>
      <c r="H30" s="257">
        <v>0</v>
      </c>
      <c r="I30" s="258">
        <v>0</v>
      </c>
      <c r="J30" s="255"/>
      <c r="K30" s="252"/>
      <c r="L30" s="252"/>
      <c r="M30" s="256">
        <v>0</v>
      </c>
      <c r="N30" s="256">
        <v>0</v>
      </c>
      <c r="O30" s="256" t="e">
        <f>VLOOKUP(A30,#REF!,4,FALSE)</f>
        <v>#REF!</v>
      </c>
      <c r="P30" s="256" t="e">
        <f>VLOOKUP(A30,#REF!,5,FALSE)</f>
        <v>#REF!</v>
      </c>
      <c r="Q30" s="256" t="e">
        <f t="shared" si="2"/>
        <v>#REF!</v>
      </c>
      <c r="R30" s="256" t="e">
        <f t="shared" si="3"/>
        <v>#REF!</v>
      </c>
      <c r="S30" s="294" t="e">
        <f t="shared" si="4"/>
        <v>#REF!</v>
      </c>
      <c r="T30" s="293" t="e">
        <f>VLOOKUP(A30,#REF!,6,FALSE)</f>
        <v>#REF!</v>
      </c>
      <c r="U30" s="252"/>
      <c r="V30" s="293">
        <v>0</v>
      </c>
      <c r="W30" s="252"/>
    </row>
    <row r="31" spans="1:28" x14ac:dyDescent="0.25">
      <c r="B31" s="251"/>
      <c r="C31" s="259"/>
      <c r="D31" s="259"/>
      <c r="E31" s="253"/>
      <c r="F31" s="253"/>
      <c r="G31" s="253"/>
      <c r="H31" s="253"/>
      <c r="I31" s="254"/>
      <c r="J31" s="255"/>
      <c r="K31" s="252"/>
      <c r="L31" s="252"/>
      <c r="M31" s="253"/>
      <c r="N31" s="253"/>
      <c r="O31" s="253"/>
      <c r="P31" s="253"/>
      <c r="Q31" s="253"/>
      <c r="R31" s="253"/>
      <c r="S31" s="292"/>
      <c r="T31" s="252"/>
      <c r="U31" s="252"/>
      <c r="V31" s="293"/>
      <c r="W31" s="252"/>
    </row>
    <row r="32" spans="1:28" x14ac:dyDescent="0.25">
      <c r="B32" s="262"/>
      <c r="C32" s="478" t="s">
        <v>329</v>
      </c>
      <c r="D32" s="478"/>
      <c r="E32" s="248">
        <v>13009260749.76</v>
      </c>
      <c r="F32" s="248">
        <v>16538613302.75</v>
      </c>
      <c r="G32" s="248">
        <v>15183919074.18</v>
      </c>
      <c r="H32" s="248">
        <v>14153167621.030001</v>
      </c>
      <c r="I32" s="249">
        <v>1143906871.2700012</v>
      </c>
      <c r="J32" s="244"/>
      <c r="K32" s="246"/>
      <c r="L32" s="246"/>
      <c r="M32" s="248">
        <f>M10+M20</f>
        <v>11213830883.780001</v>
      </c>
      <c r="N32" s="248">
        <f>N10+N20</f>
        <v>10129676332.560001</v>
      </c>
      <c r="O32" s="248" t="e">
        <f>O10+O20</f>
        <v>#REF!</v>
      </c>
      <c r="P32" s="248" t="e">
        <f>P10+P20</f>
        <v>#REF!</v>
      </c>
      <c r="Q32" s="248" t="e">
        <f>+M32+O32</f>
        <v>#REF!</v>
      </c>
      <c r="R32" s="248" t="e">
        <f>+N32+P32</f>
        <v>#REF!</v>
      </c>
      <c r="S32" s="248" t="e">
        <f>S10+S20</f>
        <v>#REF!</v>
      </c>
      <c r="T32" s="291" t="e">
        <f>T10+T20</f>
        <v>#REF!</v>
      </c>
      <c r="U32" s="246"/>
      <c r="V32" s="338">
        <v>14351382181.5</v>
      </c>
      <c r="W32" s="246"/>
    </row>
    <row r="33" spans="2:31" x14ac:dyDescent="0.25">
      <c r="B33" s="263"/>
      <c r="C33" s="264"/>
      <c r="D33" s="264"/>
      <c r="E33" s="265"/>
      <c r="F33" s="265"/>
      <c r="G33" s="265"/>
      <c r="H33" s="265"/>
      <c r="I33" s="264"/>
      <c r="J33" s="266"/>
      <c r="K33" s="252"/>
      <c r="L33" s="252"/>
      <c r="M33" s="265"/>
      <c r="N33" s="265"/>
      <c r="O33" s="265"/>
      <c r="P33" s="265"/>
      <c r="Q33" s="265"/>
      <c r="R33" s="265"/>
      <c r="S33" s="265"/>
      <c r="T33" s="252"/>
      <c r="U33" s="252"/>
      <c r="V33" s="252"/>
      <c r="W33" s="252"/>
    </row>
    <row r="34" spans="2:31" x14ac:dyDescent="0.25">
      <c r="B34" s="267"/>
      <c r="C34" s="268"/>
      <c r="D34" s="269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</row>
    <row r="35" spans="2:31" hidden="1" x14ac:dyDescent="0.25">
      <c r="B35" s="234"/>
      <c r="C35" s="471" t="s">
        <v>272</v>
      </c>
      <c r="D35" s="471"/>
      <c r="E35" s="471"/>
      <c r="F35" s="471"/>
      <c r="G35" s="471"/>
      <c r="H35" s="471"/>
      <c r="I35" s="471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34"/>
      <c r="Z35" s="234"/>
      <c r="AA35" s="234"/>
      <c r="AB35" s="234"/>
      <c r="AC35" s="234"/>
      <c r="AD35" s="234"/>
      <c r="AE35" s="234"/>
    </row>
    <row r="36" spans="2:31" hidden="1" x14ac:dyDescent="0.25">
      <c r="B36" s="234"/>
      <c r="C36" s="270"/>
      <c r="D36" s="271"/>
      <c r="E36" s="272"/>
      <c r="F36" s="272"/>
      <c r="G36" s="234"/>
      <c r="H36" s="273"/>
      <c r="I36" s="271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34"/>
      <c r="Z36" s="234"/>
      <c r="AA36" s="234"/>
      <c r="AB36" s="234"/>
      <c r="AC36" s="234"/>
      <c r="AD36" s="234"/>
      <c r="AE36" s="234"/>
    </row>
    <row r="37" spans="2:31" hidden="1" x14ac:dyDescent="0.25">
      <c r="B37" s="234"/>
      <c r="C37" s="472"/>
      <c r="D37" s="472"/>
      <c r="E37" s="272"/>
      <c r="F37" s="473"/>
      <c r="G37" s="473"/>
      <c r="H37" s="473"/>
      <c r="I37" s="473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34"/>
      <c r="Z37" s="234"/>
      <c r="AA37" s="234"/>
      <c r="AB37" s="234"/>
      <c r="AC37" s="234"/>
      <c r="AD37" s="234"/>
      <c r="AE37" s="234"/>
    </row>
    <row r="38" spans="2:31" hidden="1" x14ac:dyDescent="0.25">
      <c r="B38" s="234"/>
      <c r="C38" s="476" t="s">
        <v>273</v>
      </c>
      <c r="D38" s="476"/>
      <c r="E38" s="274"/>
      <c r="F38" s="476" t="s">
        <v>274</v>
      </c>
      <c r="G38" s="476"/>
      <c r="H38" s="476"/>
      <c r="I38" s="476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34"/>
      <c r="AD38" s="234"/>
      <c r="AE38" s="234"/>
    </row>
    <row r="39" spans="2:31" hidden="1" x14ac:dyDescent="0.25">
      <c r="B39" s="234"/>
      <c r="C39" s="477" t="s">
        <v>275</v>
      </c>
      <c r="D39" s="477"/>
      <c r="E39" s="276"/>
      <c r="F39" s="477" t="s">
        <v>276</v>
      </c>
      <c r="G39" s="477"/>
      <c r="H39" s="477"/>
      <c r="I39" s="477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34"/>
      <c r="AD39" s="234"/>
      <c r="AE39" s="234"/>
    </row>
    <row r="40" spans="2:31" hidden="1" x14ac:dyDescent="0.25">
      <c r="C40" s="234"/>
      <c r="D40" s="234"/>
      <c r="E40" s="277"/>
      <c r="F40" s="234"/>
      <c r="G40" s="234"/>
      <c r="H40" s="234"/>
    </row>
    <row r="41" spans="2:31" hidden="1" x14ac:dyDescent="0.25">
      <c r="C41" s="234"/>
      <c r="D41" s="234"/>
      <c r="E41" s="277"/>
      <c r="F41" s="234"/>
      <c r="G41" s="234"/>
      <c r="H41" s="234"/>
    </row>
    <row r="42" spans="2:31" x14ac:dyDescent="0.25"/>
    <row r="43" spans="2:31" x14ac:dyDescent="0.25"/>
    <row r="44" spans="2:31" x14ac:dyDescent="0.25"/>
    <row r="45" spans="2:31" x14ac:dyDescent="0.25"/>
    <row r="46" spans="2:31" x14ac:dyDescent="0.25"/>
    <row r="47" spans="2:31" x14ac:dyDescent="0.25"/>
    <row r="48" spans="2:31" x14ac:dyDescent="0.25"/>
    <row r="49" x14ac:dyDescent="0.25"/>
    <row r="50" x14ac:dyDescent="0.25"/>
    <row r="51" x14ac:dyDescent="0.25"/>
  </sheetData>
  <mergeCells count="34">
    <mergeCell ref="C15:D15"/>
    <mergeCell ref="C16:D16"/>
    <mergeCell ref="C17:D17"/>
    <mergeCell ref="B2:J2"/>
    <mergeCell ref="B3:J3"/>
    <mergeCell ref="B4:J4"/>
    <mergeCell ref="B5:D6"/>
    <mergeCell ref="B8:C8"/>
    <mergeCell ref="C38:D38"/>
    <mergeCell ref="F38:I38"/>
    <mergeCell ref="C39:D39"/>
    <mergeCell ref="F39:I39"/>
    <mergeCell ref="C26:D26"/>
    <mergeCell ref="C27:D27"/>
    <mergeCell ref="C28:D28"/>
    <mergeCell ref="C29:D29"/>
    <mergeCell ref="C30:D30"/>
    <mergeCell ref="C32:D32"/>
    <mergeCell ref="M4:N4"/>
    <mergeCell ref="O4:P4"/>
    <mergeCell ref="Q4:R4"/>
    <mergeCell ref="C35:I35"/>
    <mergeCell ref="C37:D37"/>
    <mergeCell ref="F37:I37"/>
    <mergeCell ref="C18:D18"/>
    <mergeCell ref="C20:D20"/>
    <mergeCell ref="C22:D22"/>
    <mergeCell ref="C23:D23"/>
    <mergeCell ref="C10:D10"/>
    <mergeCell ref="C24:D24"/>
    <mergeCell ref="C25:D25"/>
    <mergeCell ref="C12:D12"/>
    <mergeCell ref="C13:D13"/>
    <mergeCell ref="C14:D14"/>
  </mergeCells>
  <pageMargins left="0.7" right="0.7" top="0.75" bottom="0.75" header="0.3" footer="0.3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T66"/>
  <sheetViews>
    <sheetView showGridLines="0" zoomScale="80" zoomScaleNormal="80" workbookViewId="0">
      <selection activeCell="K65" sqref="K65"/>
    </sheetView>
  </sheetViews>
  <sheetFormatPr baseColWidth="10" defaultRowHeight="12" x14ac:dyDescent="0.2"/>
  <cols>
    <col min="1" max="2" width="3.7109375" style="187" customWidth="1"/>
    <col min="3" max="6" width="1.7109375" style="187" customWidth="1"/>
    <col min="7" max="7" width="26.85546875" style="187" customWidth="1"/>
    <col min="8" max="8" width="18.42578125" style="187" customWidth="1"/>
    <col min="9" max="9" width="53.5703125" style="187" customWidth="1"/>
    <col min="10" max="10" width="22.42578125" style="188" customWidth="1"/>
    <col min="11" max="11" width="22.140625" style="187" customWidth="1"/>
    <col min="12" max="12" width="22" style="187" customWidth="1"/>
    <col min="13" max="13" width="18.42578125" style="187" bestFit="1" customWidth="1"/>
    <col min="14" max="14" width="20" style="187" bestFit="1" customWidth="1"/>
    <col min="15" max="15" width="17" style="187" bestFit="1" customWidth="1"/>
    <col min="16" max="16" width="18.140625" style="187" customWidth="1"/>
    <col min="17" max="17" width="14.5703125" style="187" bestFit="1" customWidth="1"/>
    <col min="18" max="18" width="13.42578125" style="187" bestFit="1" customWidth="1"/>
    <col min="19" max="16384" width="11.42578125" style="187"/>
  </cols>
  <sheetData>
    <row r="1" spans="3:16" ht="20.25" x14ac:dyDescent="0.3">
      <c r="C1" s="495" t="s">
        <v>38</v>
      </c>
      <c r="D1" s="496"/>
      <c r="E1" s="496"/>
      <c r="F1" s="496"/>
      <c r="G1" s="496"/>
      <c r="H1" s="496"/>
      <c r="I1" s="496"/>
      <c r="J1" s="496"/>
      <c r="K1" s="497"/>
    </row>
    <row r="2" spans="3:16" ht="18" x14ac:dyDescent="0.2">
      <c r="C2" s="498" t="s">
        <v>285</v>
      </c>
      <c r="D2" s="499"/>
      <c r="E2" s="499"/>
      <c r="F2" s="499"/>
      <c r="G2" s="499"/>
      <c r="H2" s="499"/>
      <c r="I2" s="499"/>
      <c r="J2" s="499"/>
      <c r="K2" s="500"/>
    </row>
    <row r="3" spans="3:16" ht="15.75" x14ac:dyDescent="0.2">
      <c r="C3" s="501" t="s">
        <v>347</v>
      </c>
      <c r="D3" s="502"/>
      <c r="E3" s="502"/>
      <c r="F3" s="502"/>
      <c r="G3" s="502"/>
      <c r="H3" s="502"/>
      <c r="I3" s="502"/>
      <c r="J3" s="502"/>
      <c r="K3" s="503"/>
    </row>
    <row r="4" spans="3:16" ht="18" customHeight="1" x14ac:dyDescent="0.2"/>
    <row r="5" spans="3:16" s="189" customFormat="1" ht="12" customHeight="1" x14ac:dyDescent="0.2">
      <c r="C5" s="504" t="s">
        <v>286</v>
      </c>
      <c r="D5" s="505"/>
      <c r="E5" s="505"/>
      <c r="F5" s="505"/>
      <c r="G5" s="506"/>
      <c r="H5" s="513" t="s">
        <v>287</v>
      </c>
      <c r="I5" s="513" t="s">
        <v>288</v>
      </c>
      <c r="J5" s="513" t="s">
        <v>289</v>
      </c>
      <c r="K5" s="513" t="s">
        <v>290</v>
      </c>
    </row>
    <row r="6" spans="3:16" s="189" customFormat="1" ht="15" customHeight="1" x14ac:dyDescent="0.2">
      <c r="C6" s="507"/>
      <c r="D6" s="508"/>
      <c r="E6" s="508"/>
      <c r="F6" s="508"/>
      <c r="G6" s="509"/>
      <c r="H6" s="514"/>
      <c r="I6" s="514"/>
      <c r="J6" s="514"/>
      <c r="K6" s="514"/>
    </row>
    <row r="7" spans="3:16" s="190" customFormat="1" ht="17.25" customHeight="1" x14ac:dyDescent="0.25">
      <c r="C7" s="510"/>
      <c r="D7" s="511"/>
      <c r="E7" s="511"/>
      <c r="F7" s="511"/>
      <c r="G7" s="512"/>
      <c r="H7" s="515"/>
      <c r="I7" s="515"/>
      <c r="J7" s="515"/>
      <c r="K7" s="515"/>
    </row>
    <row r="8" spans="3:16" ht="6" customHeight="1" x14ac:dyDescent="0.2">
      <c r="C8" s="191"/>
      <c r="D8" s="192"/>
      <c r="E8" s="192"/>
      <c r="F8" s="192"/>
      <c r="G8" s="193"/>
      <c r="H8" s="191"/>
      <c r="I8" s="194"/>
      <c r="J8" s="195"/>
      <c r="K8" s="194"/>
    </row>
    <row r="9" spans="3:16" x14ac:dyDescent="0.2">
      <c r="C9" s="196" t="s">
        <v>291</v>
      </c>
      <c r="D9" s="197"/>
      <c r="E9" s="197"/>
      <c r="F9" s="197"/>
      <c r="G9" s="198"/>
      <c r="H9" s="199"/>
      <c r="I9" s="200"/>
      <c r="J9" s="201"/>
      <c r="K9" s="200"/>
    </row>
    <row r="10" spans="3:16" ht="6" customHeight="1" x14ac:dyDescent="0.2">
      <c r="C10" s="199"/>
      <c r="D10" s="197"/>
      <c r="E10" s="197"/>
      <c r="F10" s="197"/>
      <c r="G10" s="198"/>
      <c r="H10" s="199"/>
      <c r="I10" s="200"/>
      <c r="J10" s="201"/>
      <c r="K10" s="200"/>
    </row>
    <row r="11" spans="3:16" x14ac:dyDescent="0.2">
      <c r="C11" s="199"/>
      <c r="D11" s="197"/>
      <c r="E11" s="202" t="s">
        <v>292</v>
      </c>
      <c r="F11" s="197"/>
      <c r="G11" s="198"/>
      <c r="I11" s="200"/>
      <c r="J11" s="203"/>
      <c r="K11" s="200"/>
      <c r="M11" s="204"/>
      <c r="O11" s="204"/>
    </row>
    <row r="12" spans="3:16" ht="6" customHeight="1" x14ac:dyDescent="0.2">
      <c r="C12" s="199"/>
      <c r="D12" s="197"/>
      <c r="E12" s="197"/>
      <c r="F12" s="197"/>
      <c r="G12" s="198"/>
      <c r="H12" s="199"/>
      <c r="I12" s="200"/>
      <c r="J12" s="201"/>
      <c r="K12" s="200"/>
    </row>
    <row r="13" spans="3:16" ht="6" customHeight="1" x14ac:dyDescent="0.2">
      <c r="C13" s="199"/>
      <c r="D13" s="197"/>
      <c r="E13" s="197"/>
      <c r="F13" s="197"/>
      <c r="G13" s="198"/>
      <c r="H13" s="199"/>
      <c r="I13" s="200"/>
      <c r="J13" s="201"/>
      <c r="K13" s="200"/>
    </row>
    <row r="14" spans="3:16" x14ac:dyDescent="0.2">
      <c r="C14" s="199"/>
      <c r="D14" s="197" t="s">
        <v>293</v>
      </c>
      <c r="E14" s="197"/>
      <c r="F14" s="197"/>
      <c r="G14" s="198"/>
      <c r="H14" s="199"/>
      <c r="I14" s="200"/>
      <c r="J14" s="201"/>
      <c r="K14" s="200"/>
    </row>
    <row r="15" spans="3:16" ht="6" customHeight="1" x14ac:dyDescent="0.2">
      <c r="C15" s="199"/>
      <c r="D15" s="197"/>
      <c r="E15" s="197"/>
      <c r="F15" s="197"/>
      <c r="G15" s="198"/>
      <c r="H15" s="199"/>
      <c r="I15" s="200"/>
      <c r="J15" s="201"/>
      <c r="K15" s="200"/>
    </row>
    <row r="16" spans="3:16" x14ac:dyDescent="0.2">
      <c r="C16" s="199"/>
      <c r="D16" s="197"/>
      <c r="E16" s="197" t="s">
        <v>294</v>
      </c>
      <c r="F16" s="197"/>
      <c r="G16" s="198"/>
      <c r="H16" s="199" t="s">
        <v>295</v>
      </c>
      <c r="I16" s="205" t="s">
        <v>296</v>
      </c>
      <c r="J16" s="201">
        <v>7896049.9500000002</v>
      </c>
      <c r="K16" s="206">
        <v>7998698.5900000008</v>
      </c>
      <c r="M16" s="204"/>
      <c r="O16" s="207"/>
      <c r="P16" s="208"/>
    </row>
    <row r="17" spans="3:16" x14ac:dyDescent="0.2">
      <c r="C17" s="199"/>
      <c r="D17" s="197"/>
      <c r="E17" s="197"/>
      <c r="F17" s="197"/>
      <c r="G17" s="198"/>
      <c r="H17" s="199"/>
      <c r="I17" s="205"/>
      <c r="J17" s="201"/>
      <c r="K17" s="206"/>
      <c r="M17" s="204"/>
      <c r="O17" s="207"/>
      <c r="P17" s="208"/>
    </row>
    <row r="18" spans="3:16" x14ac:dyDescent="0.2">
      <c r="C18" s="199"/>
      <c r="D18" s="197"/>
      <c r="E18" s="197"/>
      <c r="F18" s="197"/>
      <c r="G18" s="198"/>
      <c r="H18" s="199"/>
      <c r="I18" s="205" t="s">
        <v>297</v>
      </c>
      <c r="J18" s="201"/>
      <c r="K18" s="206"/>
      <c r="O18" s="207"/>
      <c r="P18" s="208"/>
    </row>
    <row r="19" spans="3:16" x14ac:dyDescent="0.2">
      <c r="C19" s="199"/>
      <c r="D19" s="197"/>
      <c r="E19" s="197"/>
      <c r="F19" s="197"/>
      <c r="G19" s="198"/>
      <c r="H19" s="199" t="s">
        <v>295</v>
      </c>
      <c r="I19" s="205" t="s">
        <v>298</v>
      </c>
      <c r="J19" s="206">
        <v>6859355.5</v>
      </c>
      <c r="K19" s="206">
        <v>6948527.1268103272</v>
      </c>
      <c r="O19" s="207"/>
      <c r="P19" s="208"/>
    </row>
    <row r="20" spans="3:16" x14ac:dyDescent="0.2">
      <c r="C20" s="199"/>
      <c r="D20" s="197"/>
      <c r="E20" s="197"/>
      <c r="F20" s="197"/>
      <c r="G20" s="198"/>
      <c r="H20" s="199"/>
      <c r="I20" s="205"/>
      <c r="J20" s="206"/>
      <c r="K20" s="206"/>
      <c r="O20" s="207"/>
      <c r="P20" s="208"/>
    </row>
    <row r="21" spans="3:16" x14ac:dyDescent="0.2">
      <c r="C21" s="199"/>
      <c r="D21" s="197"/>
      <c r="E21" s="197"/>
      <c r="F21" s="197"/>
      <c r="G21" s="198"/>
      <c r="H21" s="199" t="s">
        <v>295</v>
      </c>
      <c r="I21" s="205" t="s">
        <v>299</v>
      </c>
      <c r="J21" s="206">
        <v>1565646</v>
      </c>
      <c r="K21" s="206">
        <v>1585999.4</v>
      </c>
      <c r="O21" s="207"/>
      <c r="P21" s="208"/>
    </row>
    <row r="22" spans="3:16" x14ac:dyDescent="0.2">
      <c r="C22" s="199"/>
      <c r="D22" s="197"/>
      <c r="E22" s="197"/>
      <c r="F22" s="197"/>
      <c r="G22" s="198"/>
      <c r="H22" s="199"/>
      <c r="I22" s="205"/>
      <c r="J22" s="206"/>
      <c r="K22" s="206"/>
      <c r="O22" s="207"/>
      <c r="P22" s="208"/>
    </row>
    <row r="23" spans="3:16" ht="6" customHeight="1" x14ac:dyDescent="0.2">
      <c r="C23" s="199"/>
      <c r="D23" s="197"/>
      <c r="E23" s="197"/>
      <c r="F23" s="197"/>
      <c r="G23" s="198"/>
      <c r="H23" s="199"/>
      <c r="I23" s="200"/>
      <c r="J23" s="201"/>
      <c r="K23" s="200"/>
    </row>
    <row r="24" spans="3:16" x14ac:dyDescent="0.2">
      <c r="C24" s="199"/>
      <c r="D24" s="197"/>
      <c r="E24" s="197" t="s">
        <v>300</v>
      </c>
      <c r="F24" s="197"/>
      <c r="G24" s="198"/>
      <c r="H24" s="199"/>
      <c r="I24" s="200"/>
      <c r="J24" s="201"/>
      <c r="K24" s="200"/>
    </row>
    <row r="25" spans="3:16" x14ac:dyDescent="0.2">
      <c r="C25" s="199"/>
      <c r="D25" s="197"/>
      <c r="E25" s="197" t="s">
        <v>301</v>
      </c>
      <c r="F25" s="197"/>
      <c r="G25" s="198"/>
      <c r="H25" s="199"/>
      <c r="I25" s="200"/>
      <c r="J25" s="201"/>
      <c r="K25" s="200"/>
    </row>
    <row r="26" spans="3:16" ht="6" customHeight="1" x14ac:dyDescent="0.2">
      <c r="C26" s="199"/>
      <c r="D26" s="197"/>
      <c r="E26" s="197"/>
      <c r="F26" s="197"/>
      <c r="G26" s="198"/>
      <c r="H26" s="199"/>
      <c r="I26" s="200"/>
      <c r="J26" s="201"/>
      <c r="K26" s="200"/>
    </row>
    <row r="27" spans="3:16" x14ac:dyDescent="0.2">
      <c r="C27" s="199"/>
      <c r="D27" s="197" t="s">
        <v>302</v>
      </c>
      <c r="E27" s="197"/>
      <c r="F27" s="197"/>
      <c r="G27" s="198"/>
      <c r="H27" s="199"/>
      <c r="I27" s="200"/>
      <c r="J27" s="201"/>
      <c r="K27" s="200"/>
    </row>
    <row r="28" spans="3:16" ht="6" customHeight="1" x14ac:dyDescent="0.2">
      <c r="C28" s="199"/>
      <c r="D28" s="197"/>
      <c r="E28" s="197"/>
      <c r="F28" s="197"/>
      <c r="G28" s="198"/>
      <c r="H28" s="199"/>
      <c r="I28" s="200"/>
      <c r="J28" s="201"/>
      <c r="K28" s="200"/>
    </row>
    <row r="29" spans="3:16" x14ac:dyDescent="0.2">
      <c r="C29" s="199"/>
      <c r="D29" s="197"/>
      <c r="E29" s="197" t="s">
        <v>303</v>
      </c>
      <c r="F29" s="197"/>
      <c r="G29" s="198"/>
      <c r="H29" s="199"/>
      <c r="I29" s="200"/>
      <c r="J29" s="201"/>
      <c r="K29" s="200"/>
    </row>
    <row r="30" spans="3:16" x14ac:dyDescent="0.2">
      <c r="C30" s="199"/>
      <c r="D30" s="197"/>
      <c r="E30" s="197" t="s">
        <v>304</v>
      </c>
      <c r="F30" s="197"/>
      <c r="G30" s="198"/>
      <c r="H30" s="199"/>
      <c r="I30" s="200"/>
      <c r="J30" s="201"/>
      <c r="K30" s="200"/>
    </row>
    <row r="31" spans="3:16" x14ac:dyDescent="0.2">
      <c r="C31" s="199"/>
      <c r="D31" s="197"/>
      <c r="E31" s="197" t="s">
        <v>305</v>
      </c>
      <c r="F31" s="197"/>
      <c r="G31" s="198"/>
      <c r="H31" s="199"/>
      <c r="I31" s="200"/>
      <c r="J31" s="201"/>
      <c r="K31" s="200"/>
    </row>
    <row r="32" spans="3:16" x14ac:dyDescent="0.2">
      <c r="C32" s="199"/>
      <c r="D32" s="197"/>
      <c r="E32" s="197" t="s">
        <v>300</v>
      </c>
      <c r="F32" s="197"/>
      <c r="G32" s="198"/>
      <c r="H32" s="199"/>
      <c r="I32" s="200"/>
      <c r="J32" s="201"/>
      <c r="K32" s="200"/>
    </row>
    <row r="33" spans="3:20" x14ac:dyDescent="0.2">
      <c r="C33" s="199"/>
      <c r="D33" s="197"/>
      <c r="E33" s="197" t="s">
        <v>301</v>
      </c>
      <c r="F33" s="197"/>
      <c r="G33" s="198"/>
      <c r="H33" s="199"/>
      <c r="I33" s="200"/>
      <c r="J33" s="201"/>
      <c r="K33" s="200"/>
      <c r="P33" s="204"/>
    </row>
    <row r="34" spans="3:20" ht="6" customHeight="1" x14ac:dyDescent="0.2">
      <c r="C34" s="199"/>
      <c r="D34" s="197"/>
      <c r="E34" s="197"/>
      <c r="F34" s="197"/>
      <c r="G34" s="198"/>
      <c r="H34" s="199"/>
      <c r="I34" s="200"/>
      <c r="J34" s="201"/>
      <c r="K34" s="200"/>
      <c r="P34" s="208"/>
    </row>
    <row r="35" spans="3:20" x14ac:dyDescent="0.2">
      <c r="C35" s="199"/>
      <c r="D35" s="209" t="s">
        <v>306</v>
      </c>
      <c r="E35" s="197"/>
      <c r="F35" s="197"/>
      <c r="G35" s="198"/>
      <c r="H35" s="199"/>
      <c r="I35" s="200"/>
      <c r="J35" s="210">
        <v>16321051.449999999</v>
      </c>
      <c r="K35" s="210">
        <v>16533225.116810327</v>
      </c>
      <c r="L35" s="212"/>
      <c r="N35" s="208"/>
    </row>
    <row r="36" spans="3:20" ht="6" customHeight="1" x14ac:dyDescent="0.2">
      <c r="C36" s="199"/>
      <c r="D36" s="197"/>
      <c r="E36" s="197"/>
      <c r="F36" s="197"/>
      <c r="G36" s="198"/>
      <c r="H36" s="199"/>
      <c r="I36" s="200"/>
      <c r="J36" s="201"/>
      <c r="K36" s="200"/>
      <c r="M36" s="188"/>
      <c r="N36" s="188"/>
      <c r="O36" s="188"/>
      <c r="P36" s="188"/>
      <c r="Q36" s="188"/>
      <c r="R36" s="188"/>
      <c r="S36" s="188"/>
      <c r="T36" s="188"/>
    </row>
    <row r="37" spans="3:20" x14ac:dyDescent="0.2">
      <c r="C37" s="199"/>
      <c r="D37" s="197"/>
      <c r="E37" s="202" t="s">
        <v>307</v>
      </c>
      <c r="F37" s="197"/>
      <c r="G37" s="198"/>
      <c r="H37" s="199"/>
      <c r="I37" s="200"/>
      <c r="J37" s="201"/>
      <c r="K37" s="200"/>
      <c r="M37" s="188"/>
      <c r="N37" s="188"/>
      <c r="O37" s="188"/>
      <c r="P37" s="188"/>
      <c r="Q37" s="188"/>
      <c r="R37" s="188"/>
      <c r="S37" s="188"/>
      <c r="T37" s="188"/>
    </row>
    <row r="38" spans="3:20" ht="6" customHeight="1" x14ac:dyDescent="0.2">
      <c r="C38" s="199"/>
      <c r="D38" s="197"/>
      <c r="E38" s="197"/>
      <c r="F38" s="197"/>
      <c r="G38" s="198"/>
      <c r="H38" s="199"/>
      <c r="I38" s="200"/>
      <c r="J38" s="201"/>
      <c r="K38" s="200"/>
      <c r="M38" s="188"/>
      <c r="N38" s="188"/>
      <c r="O38" s="188"/>
      <c r="P38" s="188"/>
      <c r="Q38" s="188"/>
      <c r="R38" s="188"/>
      <c r="S38" s="188"/>
      <c r="T38" s="188"/>
    </row>
    <row r="39" spans="3:20" x14ac:dyDescent="0.2">
      <c r="C39" s="199"/>
      <c r="D39" s="197" t="s">
        <v>293</v>
      </c>
      <c r="E39" s="197"/>
      <c r="F39" s="197"/>
      <c r="G39" s="198"/>
      <c r="H39" s="199"/>
      <c r="I39" s="200"/>
      <c r="J39" s="201"/>
      <c r="K39" s="200"/>
      <c r="M39" s="188"/>
      <c r="N39" s="188"/>
      <c r="O39" s="188"/>
      <c r="P39" s="213"/>
      <c r="Q39" s="188"/>
      <c r="R39" s="188"/>
      <c r="S39" s="188"/>
      <c r="T39" s="188"/>
    </row>
    <row r="40" spans="3:20" ht="6" customHeight="1" x14ac:dyDescent="0.2">
      <c r="C40" s="199"/>
      <c r="D40" s="197"/>
      <c r="E40" s="197"/>
      <c r="F40" s="197"/>
      <c r="G40" s="198"/>
      <c r="H40" s="199"/>
      <c r="I40" s="200"/>
      <c r="J40" s="201"/>
      <c r="K40" s="200"/>
      <c r="M40" s="188"/>
      <c r="N40" s="188"/>
      <c r="O40" s="188"/>
      <c r="P40" s="188"/>
      <c r="Q40" s="188"/>
      <c r="R40" s="188"/>
      <c r="S40" s="188"/>
      <c r="T40" s="188"/>
    </row>
    <row r="41" spans="3:20" x14ac:dyDescent="0.2">
      <c r="C41" s="199"/>
      <c r="D41" s="197"/>
      <c r="E41" s="197" t="s">
        <v>294</v>
      </c>
      <c r="F41" s="197"/>
      <c r="G41" s="198"/>
      <c r="H41" s="199"/>
      <c r="I41" s="200"/>
      <c r="J41" s="201"/>
      <c r="K41" s="214"/>
      <c r="M41" s="188"/>
      <c r="N41" s="188"/>
      <c r="O41" s="188"/>
      <c r="P41" s="213"/>
      <c r="Q41" s="188"/>
      <c r="R41" s="188"/>
      <c r="S41" s="188"/>
      <c r="T41" s="188"/>
    </row>
    <row r="42" spans="3:20" x14ac:dyDescent="0.2">
      <c r="C42" s="199"/>
      <c r="D42" s="197"/>
      <c r="E42" s="197"/>
      <c r="F42" s="197"/>
      <c r="G42" s="198"/>
      <c r="H42" s="199" t="s">
        <v>295</v>
      </c>
      <c r="I42" s="205" t="s">
        <v>296</v>
      </c>
      <c r="J42" s="201">
        <v>963714047.03999996</v>
      </c>
      <c r="K42" s="206">
        <v>962999125.42999995</v>
      </c>
      <c r="M42" s="213"/>
      <c r="N42" s="213"/>
      <c r="O42" s="207"/>
      <c r="P42" s="208"/>
      <c r="Q42" s="188"/>
      <c r="R42" s="188"/>
      <c r="S42" s="188"/>
      <c r="T42" s="188"/>
    </row>
    <row r="43" spans="3:20" x14ac:dyDescent="0.2">
      <c r="C43" s="199"/>
      <c r="D43" s="197"/>
      <c r="E43" s="197"/>
      <c r="F43" s="197"/>
      <c r="G43" s="198"/>
      <c r="H43" s="199"/>
      <c r="I43" s="205"/>
      <c r="J43" s="201"/>
      <c r="K43" s="206"/>
      <c r="M43" s="213"/>
      <c r="N43" s="213"/>
      <c r="O43" s="188"/>
      <c r="P43" s="213"/>
      <c r="Q43" s="188"/>
      <c r="R43" s="188"/>
      <c r="S43" s="188"/>
      <c r="T43" s="188"/>
    </row>
    <row r="44" spans="3:20" x14ac:dyDescent="0.2">
      <c r="C44" s="199"/>
      <c r="D44" s="197"/>
      <c r="E44" s="197"/>
      <c r="F44" s="197"/>
      <c r="G44" s="198"/>
      <c r="H44" s="199"/>
      <c r="I44" s="205" t="s">
        <v>297</v>
      </c>
      <c r="J44" s="201"/>
      <c r="K44" s="206"/>
      <c r="M44" s="213"/>
      <c r="N44" s="213"/>
      <c r="O44" s="188"/>
      <c r="P44" s="188"/>
      <c r="Q44" s="188"/>
      <c r="R44" s="188"/>
      <c r="S44" s="188"/>
      <c r="T44" s="188"/>
    </row>
    <row r="45" spans="3:20" x14ac:dyDescent="0.2">
      <c r="C45" s="199"/>
      <c r="D45" s="197"/>
      <c r="E45" s="197"/>
      <c r="F45" s="197"/>
      <c r="G45" s="198"/>
      <c r="H45" s="199" t="s">
        <v>295</v>
      </c>
      <c r="I45" s="205" t="s">
        <v>308</v>
      </c>
      <c r="J45" s="201">
        <v>814617440</v>
      </c>
      <c r="K45" s="206">
        <v>813996382.43999994</v>
      </c>
      <c r="L45" s="208"/>
      <c r="M45" s="213"/>
      <c r="N45" s="213"/>
      <c r="O45" s="207"/>
      <c r="P45" s="208"/>
      <c r="Q45" s="188"/>
      <c r="R45" s="188"/>
      <c r="S45" s="188"/>
      <c r="T45" s="188"/>
    </row>
    <row r="46" spans="3:20" x14ac:dyDescent="0.2">
      <c r="C46" s="199"/>
      <c r="D46" s="197"/>
      <c r="E46" s="197"/>
      <c r="F46" s="197"/>
      <c r="G46" s="198"/>
      <c r="H46" s="199"/>
      <c r="I46" s="205"/>
      <c r="J46" s="201"/>
      <c r="K46" s="206"/>
      <c r="L46" s="208"/>
      <c r="M46" s="213"/>
      <c r="N46" s="213"/>
      <c r="O46" s="207"/>
      <c r="P46" s="208"/>
      <c r="Q46" s="188"/>
      <c r="R46" s="188"/>
      <c r="S46" s="188"/>
      <c r="T46" s="188"/>
    </row>
    <row r="47" spans="3:20" x14ac:dyDescent="0.2">
      <c r="C47" s="199"/>
      <c r="D47" s="197"/>
      <c r="E47" s="197"/>
      <c r="F47" s="197"/>
      <c r="G47" s="198"/>
      <c r="H47" s="199" t="s">
        <v>295</v>
      </c>
      <c r="I47" s="205" t="s">
        <v>299</v>
      </c>
      <c r="J47" s="201">
        <v>185936202.31999999</v>
      </c>
      <c r="K47" s="206">
        <v>185794446.09999999</v>
      </c>
      <c r="L47" s="208"/>
      <c r="M47" s="213"/>
      <c r="N47" s="213"/>
      <c r="O47" s="207"/>
      <c r="P47" s="208"/>
      <c r="Q47" s="188"/>
      <c r="R47" s="188"/>
      <c r="S47" s="188"/>
      <c r="T47" s="188"/>
    </row>
    <row r="48" spans="3:20" x14ac:dyDescent="0.2">
      <c r="C48" s="199"/>
      <c r="D48" s="197"/>
      <c r="E48" s="197"/>
      <c r="F48" s="197"/>
      <c r="G48" s="198"/>
      <c r="H48" s="199"/>
      <c r="I48" s="205"/>
      <c r="J48" s="201"/>
      <c r="K48" s="206"/>
      <c r="M48" s="213"/>
      <c r="N48" s="213"/>
      <c r="O48" s="188"/>
      <c r="P48" s="213"/>
      <c r="Q48" s="188"/>
      <c r="R48" s="188"/>
      <c r="S48" s="188"/>
      <c r="T48" s="188"/>
    </row>
    <row r="49" spans="3:20" x14ac:dyDescent="0.2">
      <c r="C49" s="199"/>
      <c r="D49" s="197"/>
      <c r="E49" s="197" t="s">
        <v>300</v>
      </c>
      <c r="F49" s="197"/>
      <c r="G49" s="198"/>
      <c r="H49" s="199"/>
      <c r="I49" s="200"/>
      <c r="J49" s="201"/>
      <c r="K49" s="206"/>
      <c r="M49" s="213"/>
      <c r="N49" s="213"/>
      <c r="O49" s="188"/>
      <c r="P49" s="213"/>
      <c r="Q49" s="188"/>
      <c r="R49" s="188"/>
      <c r="S49" s="188"/>
      <c r="T49" s="188"/>
    </row>
    <row r="50" spans="3:20" x14ac:dyDescent="0.2">
      <c r="C50" s="199"/>
      <c r="D50" s="197"/>
      <c r="E50" s="197" t="s">
        <v>301</v>
      </c>
      <c r="F50" s="197"/>
      <c r="G50" s="198"/>
      <c r="H50" s="199"/>
      <c r="I50" s="200"/>
      <c r="J50" s="201"/>
      <c r="K50" s="206"/>
      <c r="M50" s="213"/>
      <c r="N50" s="213"/>
      <c r="O50" s="188"/>
      <c r="P50" s="213"/>
      <c r="Q50" s="188"/>
      <c r="R50" s="188"/>
      <c r="S50" s="188"/>
      <c r="T50" s="188"/>
    </row>
    <row r="51" spans="3:20" ht="6" customHeight="1" x14ac:dyDescent="0.2">
      <c r="C51" s="199"/>
      <c r="D51" s="197"/>
      <c r="E51" s="197"/>
      <c r="F51" s="197"/>
      <c r="G51" s="198"/>
      <c r="H51" s="199"/>
      <c r="I51" s="200"/>
      <c r="J51" s="201"/>
      <c r="K51" s="206"/>
      <c r="M51" s="188"/>
      <c r="N51" s="188"/>
      <c r="O51" s="188"/>
      <c r="P51" s="213"/>
      <c r="Q51" s="188"/>
      <c r="R51" s="188"/>
      <c r="S51" s="188"/>
      <c r="T51" s="188"/>
    </row>
    <row r="52" spans="3:20" x14ac:dyDescent="0.2">
      <c r="C52" s="199"/>
      <c r="D52" s="197" t="s">
        <v>302</v>
      </c>
      <c r="E52" s="197"/>
      <c r="F52" s="197"/>
      <c r="G52" s="198"/>
      <c r="H52" s="199"/>
      <c r="I52" s="200"/>
      <c r="J52" s="201"/>
      <c r="K52" s="206"/>
      <c r="M52" s="188"/>
      <c r="N52" s="188"/>
      <c r="O52" s="188"/>
      <c r="P52" s="213"/>
      <c r="Q52" s="188"/>
      <c r="R52" s="188"/>
      <c r="S52" s="188"/>
      <c r="T52" s="188"/>
    </row>
    <row r="53" spans="3:20" x14ac:dyDescent="0.2">
      <c r="C53" s="199"/>
      <c r="D53" s="197"/>
      <c r="E53" s="197" t="s">
        <v>303</v>
      </c>
      <c r="F53" s="197"/>
      <c r="G53" s="198"/>
      <c r="H53" s="199"/>
      <c r="I53" s="200"/>
      <c r="J53" s="201"/>
      <c r="K53" s="206"/>
      <c r="M53" s="188"/>
      <c r="N53" s="188"/>
      <c r="O53" s="188"/>
      <c r="P53" s="213"/>
      <c r="Q53" s="188"/>
      <c r="R53" s="188"/>
      <c r="S53" s="188"/>
      <c r="T53" s="188"/>
    </row>
    <row r="54" spans="3:20" x14ac:dyDescent="0.2">
      <c r="C54" s="199"/>
      <c r="D54" s="197"/>
      <c r="E54" s="197" t="s">
        <v>304</v>
      </c>
      <c r="F54" s="197"/>
      <c r="G54" s="198"/>
      <c r="H54" s="199"/>
      <c r="I54" s="200"/>
      <c r="J54" s="201"/>
      <c r="K54" s="206"/>
      <c r="M54" s="188"/>
      <c r="N54" s="188"/>
      <c r="O54" s="188"/>
      <c r="P54" s="213"/>
      <c r="Q54" s="188"/>
      <c r="R54" s="188"/>
      <c r="S54" s="188"/>
      <c r="T54" s="188"/>
    </row>
    <row r="55" spans="3:20" x14ac:dyDescent="0.2">
      <c r="C55" s="199"/>
      <c r="D55" s="197"/>
      <c r="E55" s="197" t="s">
        <v>305</v>
      </c>
      <c r="F55" s="197"/>
      <c r="G55" s="198"/>
      <c r="H55" s="199"/>
      <c r="I55" s="200"/>
      <c r="J55" s="201"/>
      <c r="K55" s="206"/>
      <c r="M55" s="188"/>
      <c r="N55" s="188"/>
      <c r="O55" s="188"/>
      <c r="P55" s="213"/>
      <c r="Q55" s="188"/>
      <c r="R55" s="188"/>
      <c r="S55" s="188"/>
      <c r="T55" s="188"/>
    </row>
    <row r="56" spans="3:20" x14ac:dyDescent="0.2">
      <c r="C56" s="199"/>
      <c r="D56" s="197"/>
      <c r="E56" s="197" t="s">
        <v>300</v>
      </c>
      <c r="F56" s="197"/>
      <c r="G56" s="198"/>
      <c r="H56" s="199"/>
      <c r="I56" s="200"/>
      <c r="J56" s="201"/>
      <c r="K56" s="206"/>
      <c r="M56" s="188"/>
      <c r="N56" s="188"/>
      <c r="O56" s="188"/>
      <c r="P56" s="213"/>
      <c r="Q56" s="188"/>
      <c r="R56" s="188"/>
      <c r="S56" s="188"/>
      <c r="T56" s="188"/>
    </row>
    <row r="57" spans="3:20" x14ac:dyDescent="0.2">
      <c r="C57" s="199"/>
      <c r="D57" s="197"/>
      <c r="E57" s="197" t="s">
        <v>301</v>
      </c>
      <c r="F57" s="197"/>
      <c r="G57" s="198"/>
      <c r="H57" s="199"/>
      <c r="I57" s="200"/>
      <c r="J57" s="201"/>
      <c r="K57" s="206"/>
      <c r="M57" s="188"/>
      <c r="N57" s="188"/>
      <c r="O57" s="188"/>
      <c r="P57" s="213"/>
      <c r="Q57" s="188"/>
      <c r="R57" s="188"/>
      <c r="S57" s="188"/>
      <c r="T57" s="188"/>
    </row>
    <row r="58" spans="3:20" ht="6" customHeight="1" x14ac:dyDescent="0.2">
      <c r="C58" s="199"/>
      <c r="D58" s="197"/>
      <c r="E58" s="197"/>
      <c r="F58" s="197"/>
      <c r="G58" s="198"/>
      <c r="H58" s="199"/>
      <c r="I58" s="200"/>
      <c r="J58" s="210"/>
      <c r="K58" s="211"/>
      <c r="M58" s="188"/>
      <c r="N58" s="188"/>
      <c r="O58" s="188"/>
      <c r="P58" s="213"/>
      <c r="Q58" s="188"/>
      <c r="R58" s="188"/>
      <c r="S58" s="188"/>
      <c r="T58" s="188"/>
    </row>
    <row r="59" spans="3:20" x14ac:dyDescent="0.2">
      <c r="C59" s="199"/>
      <c r="D59" s="209" t="s">
        <v>309</v>
      </c>
      <c r="E59" s="197"/>
      <c r="F59" s="197"/>
      <c r="G59" s="198"/>
      <c r="H59" s="199"/>
      <c r="I59" s="200"/>
      <c r="J59" s="215">
        <v>1964267689.3599999</v>
      </c>
      <c r="K59" s="215">
        <v>1962789953.9699998</v>
      </c>
      <c r="L59" s="208"/>
      <c r="M59" s="213"/>
      <c r="N59" s="207"/>
      <c r="O59" s="188"/>
      <c r="P59" s="213"/>
      <c r="Q59" s="188"/>
      <c r="R59" s="188"/>
      <c r="S59" s="188"/>
      <c r="T59" s="188"/>
    </row>
    <row r="60" spans="3:20" ht="6" customHeight="1" x14ac:dyDescent="0.2">
      <c r="C60" s="199"/>
      <c r="D60" s="197"/>
      <c r="E60" s="197"/>
      <c r="F60" s="197"/>
      <c r="G60" s="198"/>
      <c r="H60" s="199"/>
      <c r="I60" s="200"/>
      <c r="J60" s="201"/>
      <c r="K60" s="206"/>
      <c r="M60" s="188"/>
      <c r="N60" s="188"/>
      <c r="O60" s="188"/>
      <c r="P60" s="213"/>
      <c r="Q60" s="188"/>
      <c r="R60" s="188"/>
      <c r="S60" s="188"/>
      <c r="T60" s="188"/>
    </row>
    <row r="61" spans="3:20" x14ac:dyDescent="0.2">
      <c r="C61" s="196" t="s">
        <v>310</v>
      </c>
      <c r="D61" s="197"/>
      <c r="E61" s="197"/>
      <c r="F61" s="197"/>
      <c r="G61" s="198"/>
      <c r="H61" s="199"/>
      <c r="I61" s="200"/>
      <c r="J61" s="201"/>
      <c r="K61" s="206"/>
      <c r="M61" s="188"/>
      <c r="N61" s="188"/>
      <c r="O61" s="188"/>
      <c r="P61" s="213"/>
      <c r="Q61" s="188"/>
      <c r="R61" s="188"/>
      <c r="S61" s="188"/>
      <c r="T61" s="188"/>
    </row>
    <row r="62" spans="3:20" ht="6" customHeight="1" x14ac:dyDescent="0.2">
      <c r="C62" s="199"/>
      <c r="D62" s="197"/>
      <c r="E62" s="197"/>
      <c r="F62" s="197"/>
      <c r="G62" s="198"/>
      <c r="H62" s="199"/>
      <c r="I62" s="200"/>
      <c r="J62" s="201"/>
      <c r="K62" s="206"/>
      <c r="M62" s="188"/>
      <c r="N62" s="188"/>
      <c r="O62" s="188"/>
      <c r="P62" s="213"/>
      <c r="Q62" s="188"/>
      <c r="R62" s="188"/>
      <c r="S62" s="188"/>
      <c r="T62" s="188"/>
    </row>
    <row r="63" spans="3:20" x14ac:dyDescent="0.2">
      <c r="C63" s="196"/>
      <c r="D63" s="197" t="s">
        <v>310</v>
      </c>
      <c r="E63" s="197"/>
      <c r="F63" s="197"/>
      <c r="G63" s="198"/>
      <c r="H63" s="199"/>
      <c r="I63" s="200"/>
      <c r="J63" s="201">
        <v>513960515.13999993</v>
      </c>
      <c r="K63" s="201">
        <v>267997002.05318975</v>
      </c>
      <c r="M63" s="188"/>
      <c r="N63" s="188"/>
      <c r="O63" s="188"/>
      <c r="P63" s="213"/>
      <c r="Q63" s="188"/>
      <c r="R63" s="188"/>
      <c r="S63" s="188"/>
      <c r="T63" s="188"/>
    </row>
    <row r="64" spans="3:20" ht="6" customHeight="1" x14ac:dyDescent="0.2">
      <c r="C64" s="199"/>
      <c r="D64" s="197"/>
      <c r="E64" s="197"/>
      <c r="F64" s="197"/>
      <c r="G64" s="198"/>
      <c r="H64" s="199"/>
      <c r="I64" s="200"/>
      <c r="J64" s="201"/>
      <c r="K64" s="201"/>
      <c r="M64" s="188"/>
      <c r="N64" s="188"/>
      <c r="O64" s="188"/>
      <c r="P64" s="213"/>
      <c r="Q64" s="188"/>
      <c r="R64" s="188"/>
      <c r="S64" s="188"/>
      <c r="T64" s="188"/>
    </row>
    <row r="65" spans="3:20" x14ac:dyDescent="0.2">
      <c r="C65" s="216" t="s">
        <v>311</v>
      </c>
      <c r="D65" s="217"/>
      <c r="E65" s="217"/>
      <c r="F65" s="217"/>
      <c r="G65" s="218"/>
      <c r="H65" s="219"/>
      <c r="I65" s="220"/>
      <c r="J65" s="221">
        <v>2494549255.9499998</v>
      </c>
      <c r="K65" s="221">
        <v>2247320181.1399999</v>
      </c>
      <c r="L65" s="204"/>
      <c r="M65" s="222"/>
      <c r="N65" s="223"/>
      <c r="O65" s="188"/>
      <c r="P65" s="213"/>
      <c r="Q65" s="188"/>
      <c r="R65" s="188"/>
      <c r="S65" s="188"/>
      <c r="T65" s="188"/>
    </row>
    <row r="66" spans="3:20" ht="6" customHeight="1" x14ac:dyDescent="0.2">
      <c r="C66" s="224"/>
      <c r="D66" s="225"/>
      <c r="E66" s="225"/>
      <c r="F66" s="225"/>
      <c r="G66" s="226"/>
      <c r="H66" s="224"/>
      <c r="I66" s="227"/>
      <c r="J66" s="228"/>
      <c r="K66" s="229"/>
      <c r="M66" s="188"/>
      <c r="N66" s="188"/>
      <c r="O66" s="188"/>
      <c r="P66" s="213"/>
      <c r="Q66" s="188"/>
      <c r="R66" s="188"/>
      <c r="S66" s="188"/>
      <c r="T66" s="188"/>
    </row>
  </sheetData>
  <mergeCells count="8">
    <mergeCell ref="C1:K1"/>
    <mergeCell ref="C2:K2"/>
    <mergeCell ref="C3:K3"/>
    <mergeCell ref="C5:G7"/>
    <mergeCell ref="H5:H7"/>
    <mergeCell ref="I5:I7"/>
    <mergeCell ref="J5:J7"/>
    <mergeCell ref="K5:K7"/>
  </mergeCells>
  <printOptions horizontalCentered="1"/>
  <pageMargins left="0.11811023622047245" right="0.11811023622047245" top="0.55118110236220474" bottom="0.15748031496062992" header="0.31496062992125984" footer="0.31496062992125984"/>
  <pageSetup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T99"/>
  <sheetViews>
    <sheetView showGridLines="0" topLeftCell="A34" zoomScale="80" zoomScaleNormal="80" workbookViewId="0">
      <selection activeCell="K90" sqref="K90"/>
    </sheetView>
  </sheetViews>
  <sheetFormatPr baseColWidth="10" defaultRowHeight="12" x14ac:dyDescent="0.2"/>
  <cols>
    <col min="1" max="2" width="3.7109375" style="187" customWidth="1"/>
    <col min="3" max="6" width="1.7109375" style="187" customWidth="1"/>
    <col min="7" max="7" width="26.85546875" style="187" customWidth="1"/>
    <col min="8" max="8" width="18.42578125" style="187" customWidth="1"/>
    <col min="9" max="9" width="82" style="187" customWidth="1"/>
    <col min="10" max="10" width="22.42578125" style="188" customWidth="1"/>
    <col min="11" max="11" width="22.140625" style="187" customWidth="1"/>
    <col min="12" max="12" width="22" style="187" customWidth="1"/>
    <col min="13" max="13" width="18.42578125" style="187" bestFit="1" customWidth="1"/>
    <col min="14" max="14" width="20" style="187" bestFit="1" customWidth="1"/>
    <col min="15" max="15" width="17" style="187" bestFit="1" customWidth="1"/>
    <col min="16" max="16" width="18.140625" style="187" customWidth="1"/>
    <col min="17" max="17" width="14.5703125" style="187" bestFit="1" customWidth="1"/>
    <col min="18" max="18" width="13.42578125" style="187" bestFit="1" customWidth="1"/>
    <col min="19" max="16384" width="11.42578125" style="187"/>
  </cols>
  <sheetData>
    <row r="1" spans="3:15" ht="81" customHeight="1" x14ac:dyDescent="0.2">
      <c r="C1" s="516"/>
      <c r="D1" s="516"/>
      <c r="E1" s="516"/>
      <c r="F1" s="516"/>
      <c r="G1" s="516"/>
      <c r="H1" s="516"/>
      <c r="I1" s="516"/>
      <c r="J1" s="516"/>
      <c r="K1" s="516"/>
    </row>
    <row r="2" spans="3:15" ht="20.25" x14ac:dyDescent="0.3">
      <c r="C2" s="495" t="s">
        <v>38</v>
      </c>
      <c r="D2" s="496"/>
      <c r="E2" s="496"/>
      <c r="F2" s="496"/>
      <c r="G2" s="496"/>
      <c r="H2" s="496"/>
      <c r="I2" s="496"/>
      <c r="J2" s="496"/>
      <c r="K2" s="497"/>
    </row>
    <row r="3" spans="3:15" ht="18" x14ac:dyDescent="0.2">
      <c r="C3" s="498" t="s">
        <v>285</v>
      </c>
      <c r="D3" s="499"/>
      <c r="E3" s="499"/>
      <c r="F3" s="499"/>
      <c r="G3" s="499"/>
      <c r="H3" s="499"/>
      <c r="I3" s="499"/>
      <c r="J3" s="499"/>
      <c r="K3" s="500"/>
    </row>
    <row r="4" spans="3:15" ht="15.75" x14ac:dyDescent="0.2">
      <c r="C4" s="501" t="s">
        <v>312</v>
      </c>
      <c r="D4" s="502"/>
      <c r="E4" s="502"/>
      <c r="F4" s="502"/>
      <c r="G4" s="502"/>
      <c r="H4" s="502"/>
      <c r="I4" s="502"/>
      <c r="J4" s="502"/>
      <c r="K4" s="503"/>
    </row>
    <row r="5" spans="3:15" ht="9.75" customHeight="1" x14ac:dyDescent="0.2"/>
    <row r="6" spans="3:15" s="189" customFormat="1" ht="12" customHeight="1" x14ac:dyDescent="0.2">
      <c r="C6" s="504" t="s">
        <v>286</v>
      </c>
      <c r="D6" s="505"/>
      <c r="E6" s="505"/>
      <c r="F6" s="505"/>
      <c r="G6" s="506"/>
      <c r="H6" s="513" t="s">
        <v>287</v>
      </c>
      <c r="I6" s="513" t="s">
        <v>288</v>
      </c>
      <c r="J6" s="513" t="s">
        <v>289</v>
      </c>
      <c r="K6" s="513" t="s">
        <v>290</v>
      </c>
    </row>
    <row r="7" spans="3:15" s="189" customFormat="1" ht="15" customHeight="1" x14ac:dyDescent="0.2">
      <c r="C7" s="507"/>
      <c r="D7" s="508"/>
      <c r="E7" s="508"/>
      <c r="F7" s="508"/>
      <c r="G7" s="509"/>
      <c r="H7" s="514"/>
      <c r="I7" s="514"/>
      <c r="J7" s="514"/>
      <c r="K7" s="514"/>
    </row>
    <row r="8" spans="3:15" s="190" customFormat="1" ht="17.25" customHeight="1" x14ac:dyDescent="0.25">
      <c r="C8" s="507"/>
      <c r="D8" s="508"/>
      <c r="E8" s="508"/>
      <c r="F8" s="508"/>
      <c r="G8" s="509"/>
      <c r="H8" s="515"/>
      <c r="I8" s="515"/>
      <c r="J8" s="515"/>
      <c r="K8" s="515"/>
    </row>
    <row r="9" spans="3:15" ht="6" customHeight="1" x14ac:dyDescent="0.2">
      <c r="C9" s="191"/>
      <c r="D9" s="192"/>
      <c r="E9" s="192"/>
      <c r="F9" s="192"/>
      <c r="G9" s="193"/>
      <c r="H9" s="191"/>
      <c r="I9" s="194"/>
      <c r="J9" s="195"/>
      <c r="K9" s="194"/>
    </row>
    <row r="10" spans="3:15" x14ac:dyDescent="0.2">
      <c r="C10" s="196" t="s">
        <v>291</v>
      </c>
      <c r="D10" s="197"/>
      <c r="E10" s="197"/>
      <c r="F10" s="197"/>
      <c r="G10" s="198"/>
      <c r="H10" s="199"/>
      <c r="I10" s="200"/>
      <c r="J10" s="201"/>
      <c r="K10" s="200"/>
    </row>
    <row r="11" spans="3:15" ht="6" customHeight="1" x14ac:dyDescent="0.2">
      <c r="C11" s="199"/>
      <c r="D11" s="197"/>
      <c r="E11" s="197"/>
      <c r="F11" s="197"/>
      <c r="G11" s="198"/>
      <c r="H11" s="199"/>
      <c r="I11" s="200"/>
      <c r="J11" s="201"/>
      <c r="K11" s="200"/>
    </row>
    <row r="12" spans="3:15" x14ac:dyDescent="0.2">
      <c r="C12" s="199"/>
      <c r="D12" s="197"/>
      <c r="E12" s="202" t="s">
        <v>292</v>
      </c>
      <c r="F12" s="197"/>
      <c r="G12" s="198"/>
      <c r="I12" s="200"/>
      <c r="J12" s="203"/>
      <c r="K12" s="200"/>
      <c r="M12" s="204"/>
      <c r="O12" s="204"/>
    </row>
    <row r="13" spans="3:15" ht="6" customHeight="1" x14ac:dyDescent="0.2">
      <c r="C13" s="199"/>
      <c r="D13" s="197"/>
      <c r="E13" s="197"/>
      <c r="F13" s="197"/>
      <c r="G13" s="198"/>
      <c r="H13" s="199"/>
      <c r="I13" s="200"/>
      <c r="J13" s="201"/>
      <c r="K13" s="200"/>
    </row>
    <row r="14" spans="3:15" ht="6" customHeight="1" x14ac:dyDescent="0.2">
      <c r="C14" s="199"/>
      <c r="D14" s="197"/>
      <c r="E14" s="197"/>
      <c r="F14" s="197"/>
      <c r="G14" s="198"/>
      <c r="H14" s="199"/>
      <c r="I14" s="200"/>
      <c r="J14" s="201"/>
      <c r="K14" s="200"/>
    </row>
    <row r="15" spans="3:15" x14ac:dyDescent="0.2">
      <c r="C15" s="199"/>
      <c r="D15" s="197" t="s">
        <v>293</v>
      </c>
      <c r="E15" s="197"/>
      <c r="F15" s="197"/>
      <c r="G15" s="198"/>
      <c r="H15" s="199"/>
      <c r="I15" s="200"/>
      <c r="J15" s="201"/>
      <c r="K15" s="200"/>
    </row>
    <row r="16" spans="3:15" ht="6" customHeight="1" x14ac:dyDescent="0.2">
      <c r="C16" s="199"/>
      <c r="D16" s="197"/>
      <c r="E16" s="197"/>
      <c r="F16" s="197"/>
      <c r="G16" s="198"/>
      <c r="H16" s="199"/>
      <c r="I16" s="200"/>
      <c r="J16" s="256"/>
      <c r="K16" s="256"/>
    </row>
    <row r="17" spans="3:17" x14ac:dyDescent="0.2">
      <c r="C17" s="199"/>
      <c r="D17" s="197"/>
      <c r="E17" s="197" t="s">
        <v>294</v>
      </c>
      <c r="F17" s="197"/>
      <c r="G17" s="198"/>
      <c r="H17" s="199" t="s">
        <v>295</v>
      </c>
      <c r="I17" s="205" t="s">
        <v>296</v>
      </c>
      <c r="J17" s="256">
        <v>81044708.700000003</v>
      </c>
      <c r="K17" s="256">
        <v>7896049.9500000002</v>
      </c>
      <c r="M17" s="204"/>
      <c r="O17" s="207"/>
      <c r="P17" s="208"/>
    </row>
    <row r="18" spans="3:17" x14ac:dyDescent="0.2">
      <c r="C18" s="199"/>
      <c r="D18" s="197"/>
      <c r="E18" s="197"/>
      <c r="F18" s="197"/>
      <c r="G18" s="198"/>
      <c r="H18" s="199"/>
      <c r="I18" s="205"/>
      <c r="J18" s="256"/>
      <c r="K18" s="256"/>
      <c r="M18" s="204"/>
      <c r="O18" s="207"/>
      <c r="P18" s="208"/>
    </row>
    <row r="19" spans="3:17" x14ac:dyDescent="0.2">
      <c r="C19" s="199"/>
      <c r="D19" s="197"/>
      <c r="E19" s="197"/>
      <c r="F19" s="197"/>
      <c r="G19" s="198"/>
      <c r="H19" s="199"/>
      <c r="I19" s="205" t="s">
        <v>297</v>
      </c>
      <c r="J19" s="256"/>
      <c r="K19" s="256"/>
      <c r="O19" s="207"/>
      <c r="P19" s="208"/>
    </row>
    <row r="20" spans="3:17" x14ac:dyDescent="0.2">
      <c r="C20" s="199"/>
      <c r="D20" s="197"/>
      <c r="E20" s="197"/>
      <c r="F20" s="197"/>
      <c r="G20" s="198"/>
      <c r="H20" s="199" t="s">
        <v>295</v>
      </c>
      <c r="I20" s="205" t="s">
        <v>313</v>
      </c>
      <c r="J20" s="256">
        <v>38217909.479999997</v>
      </c>
      <c r="K20" s="256">
        <v>6859355.5</v>
      </c>
      <c r="O20" s="207"/>
      <c r="P20" s="208"/>
    </row>
    <row r="21" spans="3:17" x14ac:dyDescent="0.2">
      <c r="C21" s="199"/>
      <c r="D21" s="197"/>
      <c r="E21" s="197"/>
      <c r="F21" s="197"/>
      <c r="G21" s="198"/>
      <c r="H21" s="199"/>
      <c r="I21" s="205" t="s">
        <v>297</v>
      </c>
      <c r="J21" s="256"/>
      <c r="K21" s="256"/>
      <c r="M21" s="204"/>
      <c r="O21" s="207"/>
      <c r="P21" s="208"/>
    </row>
    <row r="22" spans="3:17" x14ac:dyDescent="0.2">
      <c r="C22" s="199"/>
      <c r="D22" s="197"/>
      <c r="E22" s="197"/>
      <c r="F22" s="197"/>
      <c r="G22" s="198"/>
      <c r="H22" s="199" t="s">
        <v>295</v>
      </c>
      <c r="I22" s="205" t="s">
        <v>314</v>
      </c>
      <c r="J22" s="256">
        <v>0</v>
      </c>
      <c r="K22" s="256">
        <v>1565646</v>
      </c>
      <c r="M22" s="204"/>
      <c r="O22" s="207"/>
      <c r="P22" s="208"/>
    </row>
    <row r="23" spans="3:17" x14ac:dyDescent="0.2">
      <c r="C23" s="199"/>
      <c r="D23" s="197"/>
      <c r="E23" s="197"/>
      <c r="F23" s="197"/>
      <c r="G23" s="198"/>
      <c r="H23" s="199"/>
      <c r="I23" s="205" t="s">
        <v>297</v>
      </c>
      <c r="J23" s="256"/>
      <c r="K23" s="256"/>
      <c r="M23" s="204"/>
      <c r="O23" s="207"/>
      <c r="P23" s="208"/>
    </row>
    <row r="24" spans="3:17" x14ac:dyDescent="0.2">
      <c r="C24" s="199"/>
      <c r="D24" s="197"/>
      <c r="E24" s="197"/>
      <c r="F24" s="197"/>
      <c r="G24" s="198"/>
      <c r="H24" s="199" t="s">
        <v>295</v>
      </c>
      <c r="I24" s="205" t="s">
        <v>315</v>
      </c>
      <c r="J24" s="256">
        <v>14077320.91</v>
      </c>
      <c r="K24" s="256">
        <v>0</v>
      </c>
      <c r="L24" s="204"/>
      <c r="M24" s="204"/>
      <c r="N24" s="208"/>
      <c r="O24" s="207"/>
      <c r="P24" s="231"/>
      <c r="Q24" s="208"/>
    </row>
    <row r="25" spans="3:17" x14ac:dyDescent="0.2">
      <c r="C25" s="199"/>
      <c r="D25" s="197"/>
      <c r="E25" s="197"/>
      <c r="F25" s="197"/>
      <c r="G25" s="198"/>
      <c r="H25" s="199"/>
      <c r="I25" s="205" t="s">
        <v>297</v>
      </c>
      <c r="J25" s="256"/>
      <c r="K25" s="256"/>
      <c r="M25" s="204"/>
      <c r="O25" s="207"/>
      <c r="P25" s="231"/>
    </row>
    <row r="26" spans="3:17" x14ac:dyDescent="0.2">
      <c r="C26" s="199"/>
      <c r="D26" s="197"/>
      <c r="E26" s="197"/>
      <c r="F26" s="197"/>
      <c r="G26" s="198"/>
      <c r="H26" s="199" t="s">
        <v>295</v>
      </c>
      <c r="I26" s="205" t="s">
        <v>316</v>
      </c>
      <c r="J26" s="256">
        <v>15789475.299999999</v>
      </c>
      <c r="K26" s="256">
        <v>0</v>
      </c>
      <c r="M26" s="204"/>
      <c r="N26" s="208"/>
      <c r="O26" s="207"/>
      <c r="P26" s="231"/>
      <c r="Q26" s="208"/>
    </row>
    <row r="27" spans="3:17" x14ac:dyDescent="0.2">
      <c r="C27" s="199"/>
      <c r="D27" s="197"/>
      <c r="E27" s="197"/>
      <c r="F27" s="197"/>
      <c r="G27" s="198"/>
      <c r="H27" s="199"/>
      <c r="I27" s="205" t="s">
        <v>297</v>
      </c>
      <c r="J27" s="256"/>
      <c r="K27" s="256"/>
      <c r="M27" s="204"/>
      <c r="O27" s="207"/>
      <c r="P27" s="231"/>
    </row>
    <row r="28" spans="3:17" x14ac:dyDescent="0.2">
      <c r="C28" s="199"/>
      <c r="D28" s="197"/>
      <c r="E28" s="197"/>
      <c r="F28" s="197"/>
      <c r="G28" s="198"/>
      <c r="H28" s="199" t="s">
        <v>295</v>
      </c>
      <c r="I28" s="205" t="s">
        <v>317</v>
      </c>
      <c r="J28" s="256">
        <v>4792422.3100000005</v>
      </c>
      <c r="K28" s="256">
        <v>0</v>
      </c>
      <c r="M28" s="204"/>
      <c r="O28" s="207"/>
      <c r="P28" s="231"/>
    </row>
    <row r="29" spans="3:17" x14ac:dyDescent="0.2">
      <c r="C29" s="199"/>
      <c r="D29" s="197"/>
      <c r="E29" s="197"/>
      <c r="F29" s="197"/>
      <c r="G29" s="198"/>
      <c r="H29" s="199"/>
      <c r="I29" s="205"/>
      <c r="J29" s="256"/>
      <c r="K29" s="256"/>
      <c r="M29" s="204"/>
      <c r="O29" s="207"/>
      <c r="P29" s="231"/>
    </row>
    <row r="30" spans="3:17" x14ac:dyDescent="0.2">
      <c r="C30" s="199"/>
      <c r="D30" s="197"/>
      <c r="E30" s="197"/>
      <c r="F30" s="197"/>
      <c r="G30" s="198"/>
      <c r="H30" s="199" t="s">
        <v>295</v>
      </c>
      <c r="I30" s="205" t="s">
        <v>282</v>
      </c>
      <c r="J30" s="256">
        <v>7802007</v>
      </c>
      <c r="K30" s="256">
        <v>0</v>
      </c>
      <c r="M30" s="204"/>
      <c r="N30" s="208"/>
      <c r="O30" s="207"/>
      <c r="P30" s="231"/>
      <c r="Q30" s="208"/>
    </row>
    <row r="31" spans="3:17" x14ac:dyDescent="0.2">
      <c r="C31" s="199"/>
      <c r="D31" s="197"/>
      <c r="E31" s="197"/>
      <c r="F31" s="197"/>
      <c r="G31" s="198"/>
      <c r="H31" s="199"/>
      <c r="I31" s="205"/>
      <c r="J31" s="256"/>
      <c r="K31" s="256"/>
      <c r="M31" s="204"/>
      <c r="N31" s="208"/>
      <c r="O31" s="207"/>
      <c r="P31" s="231"/>
      <c r="Q31" s="208"/>
    </row>
    <row r="32" spans="3:17" x14ac:dyDescent="0.2">
      <c r="C32" s="199"/>
      <c r="D32" s="197"/>
      <c r="E32" s="197"/>
      <c r="F32" s="197"/>
      <c r="G32" s="198"/>
      <c r="H32" s="199" t="s">
        <v>295</v>
      </c>
      <c r="I32" s="205" t="s">
        <v>283</v>
      </c>
      <c r="J32" s="256">
        <v>31998648</v>
      </c>
      <c r="K32" s="256">
        <v>0</v>
      </c>
      <c r="M32" s="204"/>
      <c r="O32" s="207"/>
      <c r="P32" s="208"/>
    </row>
    <row r="33" spans="3:20" x14ac:dyDescent="0.2">
      <c r="C33" s="199"/>
      <c r="D33" s="197"/>
      <c r="E33" s="197"/>
      <c r="F33" s="197"/>
      <c r="G33" s="198"/>
      <c r="H33" s="199"/>
      <c r="I33" s="205"/>
      <c r="J33" s="256"/>
      <c r="K33" s="256"/>
      <c r="M33" s="204"/>
      <c r="O33" s="207"/>
      <c r="P33" s="208"/>
    </row>
    <row r="34" spans="3:20" x14ac:dyDescent="0.2">
      <c r="C34" s="199"/>
      <c r="D34" s="197"/>
      <c r="E34" s="197"/>
      <c r="F34" s="197"/>
      <c r="G34" s="198"/>
      <c r="H34" s="199"/>
      <c r="I34" s="205"/>
      <c r="J34" s="201"/>
      <c r="K34" s="206"/>
      <c r="M34" s="204"/>
      <c r="O34" s="207"/>
      <c r="P34" s="208"/>
    </row>
    <row r="35" spans="3:20" ht="6" customHeight="1" x14ac:dyDescent="0.2">
      <c r="C35" s="199"/>
      <c r="D35" s="197"/>
      <c r="E35" s="197"/>
      <c r="F35" s="197"/>
      <c r="G35" s="198"/>
      <c r="H35" s="199"/>
      <c r="I35" s="200"/>
      <c r="J35" s="201"/>
      <c r="K35" s="200"/>
    </row>
    <row r="36" spans="3:20" x14ac:dyDescent="0.2">
      <c r="C36" s="199"/>
      <c r="D36" s="197"/>
      <c r="E36" s="197" t="s">
        <v>300</v>
      </c>
      <c r="F36" s="197"/>
      <c r="G36" s="198"/>
      <c r="H36" s="199"/>
      <c r="I36" s="200"/>
      <c r="J36" s="201"/>
      <c r="K36" s="200"/>
    </row>
    <row r="37" spans="3:20" x14ac:dyDescent="0.2">
      <c r="C37" s="199"/>
      <c r="D37" s="197"/>
      <c r="E37" s="197" t="s">
        <v>301</v>
      </c>
      <c r="F37" s="197"/>
      <c r="G37" s="198"/>
      <c r="H37" s="199"/>
      <c r="I37" s="200"/>
      <c r="J37" s="201"/>
      <c r="K37" s="200"/>
    </row>
    <row r="38" spans="3:20" ht="6" customHeight="1" x14ac:dyDescent="0.2">
      <c r="C38" s="199"/>
      <c r="D38" s="197"/>
      <c r="E38" s="197"/>
      <c r="F38" s="197"/>
      <c r="G38" s="198"/>
      <c r="H38" s="199"/>
      <c r="I38" s="200"/>
      <c r="J38" s="201"/>
      <c r="K38" s="200"/>
    </row>
    <row r="39" spans="3:20" x14ac:dyDescent="0.2">
      <c r="C39" s="199"/>
      <c r="D39" s="197" t="s">
        <v>302</v>
      </c>
      <c r="E39" s="197"/>
      <c r="F39" s="197"/>
      <c r="G39" s="198"/>
      <c r="H39" s="199"/>
      <c r="I39" s="200"/>
      <c r="J39" s="201"/>
      <c r="K39" s="200"/>
    </row>
    <row r="40" spans="3:20" ht="6" customHeight="1" x14ac:dyDescent="0.2">
      <c r="C40" s="199"/>
      <c r="D40" s="197"/>
      <c r="E40" s="197"/>
      <c r="F40" s="197"/>
      <c r="G40" s="198"/>
      <c r="H40" s="199"/>
      <c r="I40" s="200"/>
      <c r="J40" s="201"/>
      <c r="K40" s="200"/>
    </row>
    <row r="41" spans="3:20" x14ac:dyDescent="0.2">
      <c r="C41" s="199"/>
      <c r="D41" s="197"/>
      <c r="E41" s="197" t="s">
        <v>303</v>
      </c>
      <c r="F41" s="197"/>
      <c r="G41" s="198"/>
      <c r="H41" s="199"/>
      <c r="I41" s="200"/>
      <c r="J41" s="256">
        <v>0</v>
      </c>
      <c r="K41" s="256">
        <v>0</v>
      </c>
    </row>
    <row r="42" spans="3:20" x14ac:dyDescent="0.2">
      <c r="C42" s="199"/>
      <c r="D42" s="197"/>
      <c r="E42" s="197" t="s">
        <v>304</v>
      </c>
      <c r="F42" s="197"/>
      <c r="G42" s="198"/>
      <c r="H42" s="199"/>
      <c r="I42" s="200"/>
      <c r="J42" s="256">
        <v>0</v>
      </c>
      <c r="K42" s="256">
        <v>0</v>
      </c>
    </row>
    <row r="43" spans="3:20" x14ac:dyDescent="0.2">
      <c r="C43" s="199"/>
      <c r="D43" s="197"/>
      <c r="E43" s="197" t="s">
        <v>305</v>
      </c>
      <c r="F43" s="197"/>
      <c r="G43" s="198"/>
      <c r="H43" s="199"/>
      <c r="I43" s="200"/>
      <c r="J43" s="256">
        <v>0</v>
      </c>
      <c r="K43" s="256">
        <v>0</v>
      </c>
    </row>
    <row r="44" spans="3:20" x14ac:dyDescent="0.2">
      <c r="C44" s="199"/>
      <c r="D44" s="197"/>
      <c r="E44" s="197" t="s">
        <v>300</v>
      </c>
      <c r="F44" s="197"/>
      <c r="G44" s="198"/>
      <c r="H44" s="199"/>
      <c r="I44" s="200"/>
      <c r="J44" s="256">
        <v>0</v>
      </c>
      <c r="K44" s="256">
        <v>0</v>
      </c>
    </row>
    <row r="45" spans="3:20" x14ac:dyDescent="0.2">
      <c r="C45" s="199"/>
      <c r="D45" s="197"/>
      <c r="E45" s="197" t="s">
        <v>301</v>
      </c>
      <c r="F45" s="197"/>
      <c r="G45" s="198"/>
      <c r="H45" s="199"/>
      <c r="I45" s="200"/>
      <c r="J45" s="256">
        <v>0</v>
      </c>
      <c r="K45" s="256">
        <v>0</v>
      </c>
      <c r="P45" s="204"/>
    </row>
    <row r="46" spans="3:20" ht="6" customHeight="1" x14ac:dyDescent="0.2">
      <c r="C46" s="199"/>
      <c r="D46" s="197"/>
      <c r="E46" s="197"/>
      <c r="F46" s="197"/>
      <c r="G46" s="198"/>
      <c r="H46" s="199"/>
      <c r="I46" s="200"/>
      <c r="J46" s="201"/>
      <c r="K46" s="200"/>
    </row>
    <row r="47" spans="3:20" x14ac:dyDescent="0.2">
      <c r="C47" s="199"/>
      <c r="D47" s="209" t="s">
        <v>306</v>
      </c>
      <c r="E47" s="197"/>
      <c r="F47" s="197"/>
      <c r="G47" s="198"/>
      <c r="H47" s="199"/>
      <c r="I47" s="200"/>
      <c r="J47" s="312">
        <f>SUM(J17:J46)</f>
        <v>193722491.70000002</v>
      </c>
      <c r="K47" s="312">
        <f>SUM(K17:K46)</f>
        <v>16321051.449999999</v>
      </c>
      <c r="L47" s="212"/>
      <c r="N47" s="208"/>
    </row>
    <row r="48" spans="3:20" ht="6" customHeight="1" x14ac:dyDescent="0.2">
      <c r="C48" s="199"/>
      <c r="D48" s="197"/>
      <c r="E48" s="197"/>
      <c r="F48" s="197"/>
      <c r="G48" s="198"/>
      <c r="H48" s="199"/>
      <c r="I48" s="200"/>
      <c r="J48" s="201"/>
      <c r="K48" s="200"/>
      <c r="M48" s="188"/>
      <c r="N48" s="188"/>
      <c r="O48" s="188"/>
      <c r="P48" s="188"/>
      <c r="Q48" s="188"/>
      <c r="R48" s="188"/>
      <c r="S48" s="188"/>
      <c r="T48" s="188"/>
    </row>
    <row r="49" spans="3:20" x14ac:dyDescent="0.2">
      <c r="C49" s="199"/>
      <c r="D49" s="197"/>
      <c r="E49" s="202" t="s">
        <v>307</v>
      </c>
      <c r="F49" s="197"/>
      <c r="G49" s="198"/>
      <c r="H49" s="199"/>
      <c r="I49" s="200"/>
      <c r="J49" s="201"/>
      <c r="K49" s="200"/>
      <c r="M49" s="188"/>
      <c r="N49" s="188"/>
      <c r="O49" s="188"/>
      <c r="P49" s="188"/>
      <c r="Q49" s="188"/>
      <c r="R49" s="188"/>
      <c r="S49" s="188"/>
      <c r="T49" s="188"/>
    </row>
    <row r="50" spans="3:20" ht="6" customHeight="1" x14ac:dyDescent="0.2">
      <c r="C50" s="199"/>
      <c r="D50" s="197"/>
      <c r="E50" s="197"/>
      <c r="F50" s="197"/>
      <c r="G50" s="198"/>
      <c r="H50" s="199"/>
      <c r="I50" s="200"/>
      <c r="J50" s="201"/>
      <c r="K50" s="200"/>
      <c r="M50" s="188"/>
      <c r="N50" s="188"/>
      <c r="O50" s="188"/>
      <c r="P50" s="188"/>
      <c r="Q50" s="188"/>
      <c r="R50" s="188"/>
      <c r="S50" s="188"/>
      <c r="T50" s="188"/>
    </row>
    <row r="51" spans="3:20" x14ac:dyDescent="0.2">
      <c r="C51" s="199"/>
      <c r="D51" s="197" t="s">
        <v>293</v>
      </c>
      <c r="E51" s="197"/>
      <c r="F51" s="197"/>
      <c r="G51" s="198"/>
      <c r="H51" s="199"/>
      <c r="I51" s="200"/>
      <c r="J51" s="201"/>
      <c r="K51" s="200"/>
      <c r="M51" s="188"/>
      <c r="N51" s="188"/>
      <c r="O51" s="188"/>
      <c r="P51" s="213"/>
      <c r="Q51" s="188"/>
      <c r="R51" s="188"/>
      <c r="S51" s="188"/>
      <c r="T51" s="188"/>
    </row>
    <row r="52" spans="3:20" ht="6" customHeight="1" x14ac:dyDescent="0.2">
      <c r="C52" s="199"/>
      <c r="D52" s="197"/>
      <c r="E52" s="197"/>
      <c r="F52" s="197"/>
      <c r="G52" s="198"/>
      <c r="H52" s="199"/>
      <c r="I52" s="200"/>
      <c r="J52" s="201"/>
      <c r="K52" s="200"/>
      <c r="M52" s="188"/>
      <c r="N52" s="188"/>
      <c r="O52" s="188"/>
      <c r="P52" s="188"/>
      <c r="Q52" s="188"/>
      <c r="R52" s="188"/>
      <c r="S52" s="188"/>
      <c r="T52" s="188"/>
    </row>
    <row r="53" spans="3:20" x14ac:dyDescent="0.2">
      <c r="C53" s="199"/>
      <c r="D53" s="197"/>
      <c r="E53" s="197" t="s">
        <v>294</v>
      </c>
      <c r="F53" s="197"/>
      <c r="G53" s="198"/>
      <c r="H53" s="199"/>
      <c r="I53" s="200"/>
      <c r="J53" s="201"/>
      <c r="K53" s="214"/>
      <c r="M53" s="188"/>
      <c r="N53" s="188"/>
      <c r="O53" s="188"/>
      <c r="P53" s="213"/>
      <c r="Q53" s="188"/>
      <c r="R53" s="188"/>
      <c r="S53" s="188"/>
      <c r="T53" s="188"/>
    </row>
    <row r="54" spans="3:20" x14ac:dyDescent="0.2">
      <c r="C54" s="199"/>
      <c r="D54" s="197"/>
      <c r="E54" s="197"/>
      <c r="F54" s="197"/>
      <c r="G54" s="198"/>
      <c r="H54" s="199" t="s">
        <v>295</v>
      </c>
      <c r="I54" s="205" t="s">
        <v>296</v>
      </c>
      <c r="J54" s="256">
        <v>405213275.71000004</v>
      </c>
      <c r="K54" s="256">
        <v>963714047.03999996</v>
      </c>
      <c r="M54" s="213"/>
      <c r="N54" s="213"/>
      <c r="O54" s="207"/>
      <c r="P54" s="208"/>
      <c r="Q54" s="188"/>
      <c r="R54" s="188"/>
      <c r="S54" s="188"/>
      <c r="T54" s="188"/>
    </row>
    <row r="55" spans="3:20" x14ac:dyDescent="0.2">
      <c r="C55" s="199"/>
      <c r="D55" s="197"/>
      <c r="E55" s="197"/>
      <c r="F55" s="197"/>
      <c r="G55" s="198"/>
      <c r="H55" s="199"/>
      <c r="I55" s="205"/>
      <c r="J55" s="256"/>
      <c r="K55" s="256"/>
      <c r="M55" s="213"/>
      <c r="N55" s="213"/>
      <c r="O55" s="188"/>
      <c r="P55" s="213"/>
      <c r="Q55" s="188"/>
      <c r="R55" s="188"/>
      <c r="S55" s="188"/>
      <c r="T55" s="188"/>
    </row>
    <row r="56" spans="3:20" x14ac:dyDescent="0.2">
      <c r="C56" s="199"/>
      <c r="D56" s="197"/>
      <c r="E56" s="197"/>
      <c r="F56" s="197"/>
      <c r="G56" s="198"/>
      <c r="H56" s="199"/>
      <c r="I56" s="205" t="s">
        <v>297</v>
      </c>
      <c r="J56" s="256"/>
      <c r="K56" s="256"/>
      <c r="M56" s="213"/>
      <c r="N56" s="213"/>
      <c r="O56" s="188"/>
      <c r="P56" s="188"/>
      <c r="Q56" s="188"/>
      <c r="R56" s="188"/>
      <c r="S56" s="188"/>
      <c r="T56" s="188"/>
    </row>
    <row r="57" spans="3:20" x14ac:dyDescent="0.2">
      <c r="C57" s="199"/>
      <c r="D57" s="197"/>
      <c r="E57" s="197"/>
      <c r="F57" s="197"/>
      <c r="G57" s="198"/>
      <c r="H57" s="199" t="s">
        <v>295</v>
      </c>
      <c r="I57" s="205" t="s">
        <v>313</v>
      </c>
      <c r="J57" s="256">
        <v>595562170.44558442</v>
      </c>
      <c r="K57" s="256">
        <v>814617440</v>
      </c>
      <c r="L57" s="208"/>
      <c r="M57" s="213"/>
      <c r="N57" s="213"/>
      <c r="O57" s="207"/>
      <c r="P57" s="208"/>
      <c r="Q57" s="188"/>
      <c r="R57" s="188"/>
      <c r="S57" s="188"/>
      <c r="T57" s="188"/>
    </row>
    <row r="58" spans="3:20" x14ac:dyDescent="0.2">
      <c r="C58" s="199"/>
      <c r="D58" s="197"/>
      <c r="E58" s="197"/>
      <c r="F58" s="197"/>
      <c r="G58" s="198"/>
      <c r="H58" s="199"/>
      <c r="I58" s="205" t="s">
        <v>297</v>
      </c>
      <c r="J58" s="256"/>
      <c r="K58" s="256"/>
      <c r="M58" s="213"/>
      <c r="N58" s="213"/>
      <c r="O58" s="188"/>
      <c r="P58" s="213"/>
      <c r="Q58" s="188"/>
      <c r="R58" s="188"/>
      <c r="S58" s="188"/>
      <c r="T58" s="188"/>
    </row>
    <row r="59" spans="3:20" x14ac:dyDescent="0.2">
      <c r="C59" s="199"/>
      <c r="D59" s="197"/>
      <c r="E59" s="197"/>
      <c r="F59" s="197"/>
      <c r="G59" s="198"/>
      <c r="H59" s="199"/>
      <c r="I59" s="205" t="s">
        <v>314</v>
      </c>
      <c r="J59" s="256">
        <v>0</v>
      </c>
      <c r="K59" s="256">
        <v>185936202.31999999</v>
      </c>
      <c r="M59" s="213"/>
      <c r="N59" s="213"/>
      <c r="O59" s="188"/>
      <c r="P59" s="213"/>
      <c r="Q59" s="188"/>
      <c r="R59" s="188"/>
      <c r="S59" s="188"/>
      <c r="T59" s="188"/>
    </row>
    <row r="60" spans="3:20" x14ac:dyDescent="0.2">
      <c r="C60" s="199"/>
      <c r="D60" s="197"/>
      <c r="E60" s="197"/>
      <c r="F60" s="197"/>
      <c r="G60" s="198"/>
      <c r="H60" s="199"/>
      <c r="I60" s="205" t="s">
        <v>297</v>
      </c>
      <c r="J60" s="256"/>
      <c r="K60" s="256"/>
      <c r="M60" s="213"/>
      <c r="N60" s="213"/>
      <c r="O60" s="188"/>
      <c r="P60" s="213"/>
      <c r="Q60" s="188"/>
      <c r="R60" s="188"/>
      <c r="S60" s="188"/>
      <c r="T60" s="188"/>
    </row>
    <row r="61" spans="3:20" x14ac:dyDescent="0.2">
      <c r="C61" s="199"/>
      <c r="D61" s="197"/>
      <c r="E61" s="197"/>
      <c r="F61" s="197"/>
      <c r="G61" s="198"/>
      <c r="H61" s="199" t="s">
        <v>295</v>
      </c>
      <c r="I61" s="205" t="s">
        <v>315</v>
      </c>
      <c r="J61" s="256">
        <v>219371558.34683481</v>
      </c>
      <c r="K61" s="256">
        <v>0</v>
      </c>
      <c r="M61" s="213"/>
      <c r="N61" s="213"/>
      <c r="O61" s="188"/>
      <c r="P61" s="213"/>
      <c r="Q61" s="188"/>
      <c r="R61" s="188"/>
      <c r="S61" s="188"/>
      <c r="T61" s="188"/>
    </row>
    <row r="62" spans="3:20" x14ac:dyDescent="0.2">
      <c r="C62" s="199"/>
      <c r="D62" s="197"/>
      <c r="E62" s="197"/>
      <c r="F62" s="197"/>
      <c r="G62" s="198"/>
      <c r="H62" s="199"/>
      <c r="I62" s="205" t="s">
        <v>297</v>
      </c>
      <c r="J62" s="256"/>
      <c r="K62" s="256"/>
      <c r="M62" s="213"/>
      <c r="N62" s="213"/>
      <c r="O62" s="188"/>
      <c r="P62" s="213"/>
      <c r="Q62" s="188"/>
      <c r="R62" s="188"/>
      <c r="S62" s="188"/>
      <c r="T62" s="188"/>
    </row>
    <row r="63" spans="3:20" x14ac:dyDescent="0.2">
      <c r="C63" s="199"/>
      <c r="D63" s="197"/>
      <c r="E63" s="197"/>
      <c r="F63" s="197"/>
      <c r="G63" s="198"/>
      <c r="H63" s="199" t="s">
        <v>295</v>
      </c>
      <c r="I63" s="205" t="s">
        <v>318</v>
      </c>
      <c r="J63" s="256">
        <v>246052626.79334113</v>
      </c>
      <c r="K63" s="256">
        <v>0</v>
      </c>
      <c r="M63" s="213"/>
      <c r="N63" s="213"/>
      <c r="O63" s="188"/>
      <c r="P63" s="213"/>
      <c r="Q63" s="188"/>
      <c r="R63" s="188"/>
      <c r="S63" s="188"/>
      <c r="T63" s="188"/>
    </row>
    <row r="64" spans="3:20" x14ac:dyDescent="0.2">
      <c r="C64" s="199"/>
      <c r="D64" s="197"/>
      <c r="E64" s="197"/>
      <c r="F64" s="197"/>
      <c r="G64" s="198"/>
      <c r="H64" s="199"/>
      <c r="I64" s="205" t="s">
        <v>297</v>
      </c>
      <c r="J64" s="256"/>
      <c r="K64" s="256"/>
      <c r="M64" s="213"/>
      <c r="N64" s="213"/>
      <c r="O64" s="188"/>
      <c r="P64" s="213"/>
      <c r="Q64" s="188"/>
      <c r="R64" s="188"/>
      <c r="S64" s="188"/>
      <c r="T64" s="188"/>
    </row>
    <row r="65" spans="3:20" x14ac:dyDescent="0.2">
      <c r="C65" s="199"/>
      <c r="D65" s="197"/>
      <c r="E65" s="197"/>
      <c r="F65" s="197"/>
      <c r="G65" s="198"/>
      <c r="H65" s="199" t="s">
        <v>295</v>
      </c>
      <c r="I65" s="205" t="s">
        <v>317</v>
      </c>
      <c r="J65" s="256">
        <v>74681905.584239691</v>
      </c>
      <c r="K65" s="256">
        <v>0</v>
      </c>
      <c r="M65" s="213"/>
      <c r="N65" s="213"/>
      <c r="O65" s="188"/>
      <c r="P65" s="213"/>
      <c r="Q65" s="188"/>
      <c r="R65" s="188"/>
      <c r="S65" s="188"/>
      <c r="T65" s="188"/>
    </row>
    <row r="66" spans="3:20" x14ac:dyDescent="0.2">
      <c r="C66" s="199"/>
      <c r="D66" s="197"/>
      <c r="E66" s="197"/>
      <c r="F66" s="197"/>
      <c r="G66" s="198"/>
      <c r="H66" s="199"/>
      <c r="I66" s="205"/>
      <c r="J66" s="256"/>
      <c r="K66" s="256"/>
      <c r="M66" s="213"/>
      <c r="N66" s="213"/>
      <c r="O66" s="188"/>
      <c r="P66" s="213"/>
      <c r="Q66" s="188"/>
      <c r="R66" s="188"/>
      <c r="S66" s="188"/>
      <c r="T66" s="188"/>
    </row>
    <row r="67" spans="3:20" x14ac:dyDescent="0.2">
      <c r="C67" s="199"/>
      <c r="D67" s="197"/>
      <c r="E67" s="197"/>
      <c r="F67" s="197"/>
      <c r="G67" s="198"/>
      <c r="H67" s="199" t="s">
        <v>295</v>
      </c>
      <c r="I67" s="205" t="s">
        <v>282</v>
      </c>
      <c r="J67" s="256">
        <v>57916882.801253691</v>
      </c>
      <c r="K67" s="256">
        <v>0</v>
      </c>
      <c r="M67" s="213"/>
      <c r="N67" s="213"/>
      <c r="O67" s="207"/>
      <c r="P67" s="208"/>
      <c r="Q67" s="188"/>
      <c r="R67" s="188"/>
      <c r="S67" s="188"/>
      <c r="T67" s="188"/>
    </row>
    <row r="68" spans="3:20" x14ac:dyDescent="0.2">
      <c r="C68" s="199"/>
      <c r="D68" s="197"/>
      <c r="E68" s="197"/>
      <c r="F68" s="197"/>
      <c r="G68" s="198"/>
      <c r="H68" s="199"/>
      <c r="I68" s="205"/>
      <c r="J68" s="256"/>
      <c r="K68" s="256"/>
      <c r="M68" s="213"/>
      <c r="N68" s="213"/>
      <c r="O68" s="188"/>
      <c r="P68" s="213"/>
      <c r="Q68" s="188"/>
      <c r="R68" s="188"/>
      <c r="S68" s="188"/>
      <c r="T68" s="188"/>
    </row>
    <row r="69" spans="3:20" ht="12" customHeight="1" x14ac:dyDescent="0.2">
      <c r="C69" s="199"/>
      <c r="D69" s="197"/>
      <c r="E69" s="197"/>
      <c r="F69" s="197"/>
      <c r="G69" s="198"/>
      <c r="H69" s="199" t="s">
        <v>295</v>
      </c>
      <c r="I69" s="205" t="s">
        <v>283</v>
      </c>
      <c r="J69" s="256">
        <v>14544832</v>
      </c>
      <c r="K69" s="256">
        <v>0</v>
      </c>
      <c r="M69" s="213"/>
      <c r="N69" s="213"/>
      <c r="O69" s="207"/>
      <c r="P69" s="208"/>
      <c r="Q69" s="188"/>
      <c r="R69" s="188"/>
      <c r="S69" s="188"/>
      <c r="T69" s="188"/>
    </row>
    <row r="70" spans="3:20" ht="12" customHeight="1" x14ac:dyDescent="0.2">
      <c r="C70" s="199"/>
      <c r="D70" s="197"/>
      <c r="E70" s="197"/>
      <c r="F70" s="197"/>
      <c r="G70" s="198"/>
      <c r="H70" s="199"/>
      <c r="I70" s="205"/>
      <c r="J70" s="201"/>
      <c r="K70" s="206"/>
      <c r="M70" s="213"/>
      <c r="N70" s="213"/>
      <c r="O70" s="188"/>
      <c r="P70" s="213"/>
      <c r="Q70" s="188"/>
      <c r="R70" s="188"/>
      <c r="S70" s="188"/>
      <c r="T70" s="188"/>
    </row>
    <row r="71" spans="3:20" x14ac:dyDescent="0.2">
      <c r="C71" s="199"/>
      <c r="D71" s="197"/>
      <c r="E71" s="197" t="s">
        <v>300</v>
      </c>
      <c r="F71" s="197"/>
      <c r="G71" s="198"/>
      <c r="H71" s="199"/>
      <c r="I71" s="200"/>
      <c r="J71" s="201"/>
      <c r="K71" s="206"/>
      <c r="M71" s="213"/>
      <c r="N71" s="213"/>
      <c r="O71" s="188"/>
      <c r="P71" s="213"/>
      <c r="Q71" s="188"/>
      <c r="R71" s="188"/>
      <c r="S71" s="188"/>
      <c r="T71" s="188"/>
    </row>
    <row r="72" spans="3:20" x14ac:dyDescent="0.2">
      <c r="C72" s="199"/>
      <c r="D72" s="197"/>
      <c r="E72" s="197" t="s">
        <v>301</v>
      </c>
      <c r="F72" s="197"/>
      <c r="G72" s="198"/>
      <c r="H72" s="199"/>
      <c r="I72" s="200"/>
      <c r="J72" s="201"/>
      <c r="K72" s="206"/>
      <c r="M72" s="213"/>
      <c r="N72" s="213"/>
      <c r="O72" s="188"/>
      <c r="P72" s="213"/>
      <c r="Q72" s="188"/>
      <c r="R72" s="188"/>
      <c r="S72" s="188"/>
      <c r="T72" s="188"/>
    </row>
    <row r="73" spans="3:20" ht="6" customHeight="1" x14ac:dyDescent="0.2">
      <c r="C73" s="199"/>
      <c r="D73" s="197"/>
      <c r="E73" s="197"/>
      <c r="F73" s="197"/>
      <c r="G73" s="198"/>
      <c r="H73" s="199"/>
      <c r="I73" s="200"/>
      <c r="J73" s="201"/>
      <c r="K73" s="206"/>
      <c r="M73" s="188"/>
      <c r="N73" s="188"/>
      <c r="O73" s="188"/>
      <c r="P73" s="213"/>
      <c r="Q73" s="188"/>
      <c r="R73" s="188"/>
      <c r="S73" s="188"/>
      <c r="T73" s="188"/>
    </row>
    <row r="74" spans="3:20" x14ac:dyDescent="0.2">
      <c r="C74" s="199"/>
      <c r="D74" s="197" t="s">
        <v>302</v>
      </c>
      <c r="E74" s="197"/>
      <c r="F74" s="197"/>
      <c r="G74" s="198"/>
      <c r="H74" s="199"/>
      <c r="I74" s="200"/>
      <c r="J74" s="201"/>
      <c r="K74" s="206"/>
      <c r="M74" s="188"/>
      <c r="N74" s="188"/>
      <c r="O74" s="188"/>
      <c r="P74" s="213"/>
      <c r="Q74" s="188"/>
      <c r="R74" s="188"/>
      <c r="S74" s="188"/>
      <c r="T74" s="188"/>
    </row>
    <row r="75" spans="3:20" x14ac:dyDescent="0.2">
      <c r="C75" s="199"/>
      <c r="D75" s="197"/>
      <c r="E75" s="197" t="s">
        <v>303</v>
      </c>
      <c r="F75" s="197"/>
      <c r="G75" s="198"/>
      <c r="H75" s="199"/>
      <c r="I75" s="200"/>
      <c r="J75" s="256">
        <v>0</v>
      </c>
      <c r="K75" s="256">
        <v>0</v>
      </c>
      <c r="M75" s="188"/>
      <c r="N75" s="188"/>
      <c r="O75" s="188"/>
      <c r="P75" s="213"/>
      <c r="Q75" s="188"/>
      <c r="R75" s="188"/>
      <c r="S75" s="188"/>
      <c r="T75" s="188"/>
    </row>
    <row r="76" spans="3:20" x14ac:dyDescent="0.2">
      <c r="C76" s="199"/>
      <c r="D76" s="197"/>
      <c r="E76" s="197" t="s">
        <v>304</v>
      </c>
      <c r="F76" s="197"/>
      <c r="G76" s="198"/>
      <c r="H76" s="199"/>
      <c r="I76" s="200"/>
      <c r="J76" s="256">
        <v>0</v>
      </c>
      <c r="K76" s="256">
        <v>0</v>
      </c>
      <c r="M76" s="188"/>
      <c r="N76" s="188"/>
      <c r="O76" s="188"/>
      <c r="P76" s="213"/>
      <c r="Q76" s="188"/>
      <c r="R76" s="188"/>
      <c r="S76" s="188"/>
      <c r="T76" s="188"/>
    </row>
    <row r="77" spans="3:20" x14ac:dyDescent="0.2">
      <c r="C77" s="199"/>
      <c r="D77" s="197"/>
      <c r="E77" s="197" t="s">
        <v>305</v>
      </c>
      <c r="F77" s="197"/>
      <c r="G77" s="198"/>
      <c r="H77" s="199"/>
      <c r="I77" s="200"/>
      <c r="J77" s="256">
        <v>0</v>
      </c>
      <c r="K77" s="256">
        <v>0</v>
      </c>
      <c r="M77" s="188"/>
      <c r="N77" s="188"/>
      <c r="O77" s="188"/>
      <c r="P77" s="213"/>
      <c r="Q77" s="188"/>
      <c r="R77" s="188"/>
      <c r="S77" s="188"/>
      <c r="T77" s="188"/>
    </row>
    <row r="78" spans="3:20" x14ac:dyDescent="0.2">
      <c r="C78" s="199"/>
      <c r="D78" s="197"/>
      <c r="E78" s="197" t="s">
        <v>300</v>
      </c>
      <c r="F78" s="197"/>
      <c r="G78" s="198"/>
      <c r="H78" s="199"/>
      <c r="I78" s="200"/>
      <c r="J78" s="256">
        <v>0</v>
      </c>
      <c r="K78" s="256">
        <v>0</v>
      </c>
      <c r="M78" s="188"/>
      <c r="N78" s="188"/>
      <c r="O78" s="188"/>
      <c r="P78" s="213"/>
      <c r="Q78" s="188"/>
      <c r="R78" s="188"/>
      <c r="S78" s="188"/>
      <c r="T78" s="188"/>
    </row>
    <row r="79" spans="3:20" x14ac:dyDescent="0.2">
      <c r="C79" s="199"/>
      <c r="D79" s="197"/>
      <c r="E79" s="197" t="s">
        <v>301</v>
      </c>
      <c r="F79" s="197"/>
      <c r="G79" s="198"/>
      <c r="H79" s="199"/>
      <c r="I79" s="200"/>
      <c r="J79" s="256">
        <v>0</v>
      </c>
      <c r="K79" s="256">
        <v>0</v>
      </c>
      <c r="M79" s="188"/>
      <c r="N79" s="188"/>
      <c r="O79" s="188"/>
      <c r="P79" s="213"/>
      <c r="Q79" s="188"/>
      <c r="R79" s="188"/>
      <c r="S79" s="188"/>
      <c r="T79" s="188"/>
    </row>
    <row r="80" spans="3:20" ht="6" customHeight="1" x14ac:dyDescent="0.2">
      <c r="C80" s="199"/>
      <c r="D80" s="197"/>
      <c r="E80" s="197"/>
      <c r="F80" s="197"/>
      <c r="G80" s="198"/>
      <c r="H80" s="199"/>
      <c r="I80" s="200"/>
      <c r="J80" s="210"/>
      <c r="K80" s="211"/>
      <c r="M80" s="188"/>
      <c r="N80" s="188"/>
      <c r="O80" s="188"/>
      <c r="P80" s="213"/>
      <c r="Q80" s="188"/>
      <c r="R80" s="188"/>
      <c r="S80" s="188"/>
      <c r="T80" s="188"/>
    </row>
    <row r="81" spans="3:20" x14ac:dyDescent="0.2">
      <c r="C81" s="199"/>
      <c r="D81" s="209" t="s">
        <v>309</v>
      </c>
      <c r="E81" s="197"/>
      <c r="F81" s="197"/>
      <c r="G81" s="198"/>
      <c r="H81" s="199"/>
      <c r="I81" s="200"/>
      <c r="J81" s="215">
        <f>SUM(J54:J79)</f>
        <v>1613343251.6812539</v>
      </c>
      <c r="K81" s="215">
        <f>SUM(K54:K79)</f>
        <v>1964267689.3599999</v>
      </c>
      <c r="L81" s="208"/>
      <c r="M81" s="213"/>
      <c r="N81" s="207"/>
      <c r="O81" s="188"/>
      <c r="P81" s="213"/>
      <c r="Q81" s="188"/>
      <c r="R81" s="188"/>
      <c r="S81" s="188"/>
      <c r="T81" s="188"/>
    </row>
    <row r="82" spans="3:20" ht="6" customHeight="1" x14ac:dyDescent="0.2">
      <c r="C82" s="199"/>
      <c r="D82" s="197"/>
      <c r="E82" s="197"/>
      <c r="F82" s="197"/>
      <c r="G82" s="198"/>
      <c r="H82" s="199"/>
      <c r="I82" s="200"/>
      <c r="J82" s="201"/>
      <c r="K82" s="206"/>
      <c r="M82" s="188"/>
      <c r="N82" s="188"/>
      <c r="O82" s="188"/>
      <c r="P82" s="213"/>
      <c r="Q82" s="188"/>
      <c r="R82" s="188"/>
      <c r="S82" s="188"/>
      <c r="T82" s="188"/>
    </row>
    <row r="83" spans="3:20" x14ac:dyDescent="0.2">
      <c r="C83" s="196" t="s">
        <v>310</v>
      </c>
      <c r="D83" s="197"/>
      <c r="E83" s="197"/>
      <c r="F83" s="197"/>
      <c r="G83" s="198"/>
      <c r="H83" s="199"/>
      <c r="I83" s="200"/>
      <c r="J83" s="201"/>
      <c r="K83" s="206"/>
      <c r="M83" s="188"/>
      <c r="N83" s="188"/>
      <c r="O83" s="188"/>
      <c r="P83" s="213"/>
      <c r="Q83" s="188"/>
      <c r="R83" s="188"/>
      <c r="S83" s="188"/>
      <c r="T83" s="188"/>
    </row>
    <row r="84" spans="3:20" ht="6" customHeight="1" x14ac:dyDescent="0.2">
      <c r="C84" s="199"/>
      <c r="D84" s="197"/>
      <c r="E84" s="197"/>
      <c r="F84" s="197"/>
      <c r="G84" s="198"/>
      <c r="H84" s="199"/>
      <c r="I84" s="200"/>
      <c r="J84" s="256"/>
      <c r="K84" s="256"/>
      <c r="M84" s="188"/>
      <c r="N84" s="188"/>
      <c r="O84" s="188"/>
      <c r="P84" s="213"/>
      <c r="Q84" s="188"/>
      <c r="R84" s="188"/>
      <c r="S84" s="188"/>
      <c r="T84" s="188"/>
    </row>
    <row r="85" spans="3:20" x14ac:dyDescent="0.2">
      <c r="C85" s="196"/>
      <c r="D85" s="197" t="s">
        <v>310</v>
      </c>
      <c r="E85" s="197"/>
      <c r="F85" s="197"/>
      <c r="G85" s="198"/>
      <c r="H85" s="199"/>
      <c r="I85" s="200"/>
      <c r="J85" s="256">
        <v>464751959.29874587</v>
      </c>
      <c r="K85" s="256">
        <v>513960515.13999993</v>
      </c>
      <c r="M85" s="188"/>
      <c r="N85" s="188"/>
      <c r="O85" s="188"/>
      <c r="P85" s="213"/>
      <c r="Q85" s="188"/>
      <c r="R85" s="188"/>
      <c r="S85" s="188"/>
      <c r="T85" s="188"/>
    </row>
    <row r="86" spans="3:20" ht="6" customHeight="1" x14ac:dyDescent="0.2">
      <c r="C86" s="199"/>
      <c r="D86" s="197"/>
      <c r="E86" s="197"/>
      <c r="F86" s="197"/>
      <c r="G86" s="198"/>
      <c r="H86" s="199"/>
      <c r="I86" s="200"/>
      <c r="J86" s="201"/>
      <c r="K86" s="201"/>
      <c r="M86" s="188"/>
      <c r="N86" s="188"/>
      <c r="O86" s="188"/>
      <c r="P86" s="213"/>
      <c r="Q86" s="188"/>
      <c r="R86" s="188"/>
      <c r="S86" s="188"/>
      <c r="T86" s="188"/>
    </row>
    <row r="87" spans="3:20" x14ac:dyDescent="0.2">
      <c r="C87" s="216" t="s">
        <v>311</v>
      </c>
      <c r="D87" s="217"/>
      <c r="E87" s="217"/>
      <c r="F87" s="217"/>
      <c r="G87" s="218"/>
      <c r="H87" s="219"/>
      <c r="I87" s="220"/>
      <c r="J87" s="221">
        <f>+J85+J81+J47</f>
        <v>2271817702.6799998</v>
      </c>
      <c r="K87" s="221">
        <f>+K85+K81+K47</f>
        <v>2494549255.9499998</v>
      </c>
      <c r="L87" s="204"/>
      <c r="M87" s="222"/>
      <c r="N87" s="223"/>
      <c r="O87" s="188"/>
      <c r="P87" s="213"/>
      <c r="Q87" s="188"/>
      <c r="R87" s="188"/>
      <c r="S87" s="188"/>
      <c r="T87" s="188"/>
    </row>
    <row r="88" spans="3:20" ht="6" customHeight="1" x14ac:dyDescent="0.2">
      <c r="C88" s="224"/>
      <c r="D88" s="225"/>
      <c r="E88" s="225"/>
      <c r="F88" s="225"/>
      <c r="G88" s="226"/>
      <c r="H88" s="224"/>
      <c r="I88" s="227"/>
      <c r="J88" s="228"/>
      <c r="K88" s="229"/>
      <c r="M88" s="188"/>
      <c r="N88" s="188"/>
      <c r="O88" s="188"/>
      <c r="P88" s="213"/>
      <c r="Q88" s="188"/>
      <c r="R88" s="188"/>
      <c r="S88" s="188"/>
      <c r="T88" s="188"/>
    </row>
    <row r="89" spans="3:20" x14ac:dyDescent="0.2">
      <c r="K89" s="204"/>
      <c r="M89" s="188"/>
      <c r="N89" s="188"/>
      <c r="O89" s="188"/>
      <c r="P89" s="213"/>
      <c r="Q89" s="188"/>
      <c r="R89" s="188"/>
      <c r="S89" s="188"/>
      <c r="T89" s="188"/>
    </row>
    <row r="90" spans="3:20" x14ac:dyDescent="0.2">
      <c r="M90" s="188"/>
      <c r="N90" s="188"/>
      <c r="O90" s="188"/>
      <c r="P90" s="213"/>
      <c r="Q90" s="188"/>
      <c r="R90" s="188"/>
      <c r="S90" s="188"/>
      <c r="T90" s="188"/>
    </row>
    <row r="91" spans="3:20" hidden="1" x14ac:dyDescent="0.2">
      <c r="M91" s="188"/>
      <c r="N91" s="188"/>
      <c r="O91" s="188"/>
      <c r="P91" s="213"/>
      <c r="Q91" s="188"/>
      <c r="R91" s="207"/>
      <c r="S91" s="188"/>
      <c r="T91" s="188"/>
    </row>
    <row r="92" spans="3:20" hidden="1" x14ac:dyDescent="0.2">
      <c r="M92" s="188"/>
      <c r="N92" s="188"/>
      <c r="O92" s="188"/>
      <c r="P92" s="188"/>
      <c r="Q92" s="188"/>
      <c r="R92" s="188"/>
      <c r="S92" s="188"/>
      <c r="T92" s="188"/>
    </row>
    <row r="93" spans="3:20" hidden="1" x14ac:dyDescent="0.2">
      <c r="K93" s="315">
        <v>2494549255.9499998</v>
      </c>
      <c r="L93" s="316" t="s">
        <v>341</v>
      </c>
      <c r="M93" s="188"/>
      <c r="N93" s="188"/>
      <c r="O93" s="188"/>
      <c r="P93" s="188"/>
      <c r="Q93" s="213"/>
      <c r="R93" s="188"/>
      <c r="S93" s="188"/>
      <c r="T93" s="188"/>
    </row>
    <row r="94" spans="3:20" hidden="1" x14ac:dyDescent="0.2">
      <c r="M94" s="188"/>
      <c r="N94" s="188"/>
      <c r="O94" s="188"/>
      <c r="P94" s="188"/>
      <c r="Q94" s="188"/>
      <c r="R94" s="188"/>
      <c r="S94" s="188"/>
      <c r="T94" s="188"/>
    </row>
    <row r="95" spans="3:20" hidden="1" x14ac:dyDescent="0.2">
      <c r="M95" s="188"/>
      <c r="N95" s="188"/>
      <c r="O95" s="188"/>
      <c r="P95" s="213"/>
      <c r="Q95" s="213"/>
      <c r="R95" s="188"/>
      <c r="S95" s="188"/>
      <c r="T95" s="188"/>
    </row>
    <row r="96" spans="3:20" x14ac:dyDescent="0.2">
      <c r="M96" s="188"/>
      <c r="N96" s="188"/>
      <c r="O96" s="188"/>
      <c r="P96" s="213"/>
      <c r="Q96" s="213"/>
      <c r="R96" s="188"/>
      <c r="S96" s="188"/>
      <c r="T96" s="188"/>
    </row>
    <row r="97" spans="13:20" x14ac:dyDescent="0.2">
      <c r="M97" s="188"/>
      <c r="N97" s="188"/>
      <c r="O97" s="188"/>
      <c r="P97" s="213"/>
      <c r="Q97" s="213"/>
      <c r="R97" s="188"/>
      <c r="S97" s="188"/>
      <c r="T97" s="188"/>
    </row>
    <row r="98" spans="13:20" x14ac:dyDescent="0.2">
      <c r="M98" s="188"/>
      <c r="N98" s="188"/>
      <c r="O98" s="188"/>
      <c r="P98" s="213"/>
      <c r="Q98" s="230"/>
      <c r="R98" s="188"/>
      <c r="S98" s="188"/>
      <c r="T98" s="188"/>
    </row>
    <row r="99" spans="13:20" x14ac:dyDescent="0.2">
      <c r="M99" s="188"/>
      <c r="N99" s="188"/>
      <c r="O99" s="188"/>
      <c r="P99" s="213"/>
      <c r="Q99" s="213"/>
      <c r="R99" s="188"/>
      <c r="S99" s="188"/>
      <c r="T99" s="188"/>
    </row>
  </sheetData>
  <mergeCells count="9">
    <mergeCell ref="C1:K1"/>
    <mergeCell ref="C2:K2"/>
    <mergeCell ref="C3:K3"/>
    <mergeCell ref="C4:K4"/>
    <mergeCell ref="C6:G8"/>
    <mergeCell ref="H6:H8"/>
    <mergeCell ref="I6:I8"/>
    <mergeCell ref="J6:J8"/>
    <mergeCell ref="K6:K8"/>
  </mergeCells>
  <printOptions horizontalCentered="1"/>
  <pageMargins left="0.11811023622047245" right="0.11811023622047245" top="0.55118110236220474" bottom="0.15748031496062992" header="0.31496062992125984" footer="0.31496062992125984"/>
  <pageSetup scale="56" orientation="portrait" r:id="rId1"/>
  <ignoredErrors>
    <ignoredError sqref="J47:K4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85"/>
  <sheetViews>
    <sheetView showGridLines="0" topLeftCell="B1" workbookViewId="0">
      <selection activeCell="C15" sqref="C15:D15"/>
    </sheetView>
  </sheetViews>
  <sheetFormatPr baseColWidth="10" defaultColWidth="12.42578125" defaultRowHeight="12" zeroHeight="1" x14ac:dyDescent="0.2"/>
  <cols>
    <col min="1" max="1" width="13.85546875" style="83" hidden="1" customWidth="1"/>
    <col min="2" max="2" width="1.7109375" style="2" customWidth="1"/>
    <col min="3" max="3" width="11.42578125" style="2" customWidth="1"/>
    <col min="4" max="4" width="40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30.7109375" style="2" customWidth="1"/>
    <col min="10" max="10" width="19" style="2" customWidth="1"/>
    <col min="11" max="11" width="18.140625" style="2" customWidth="1"/>
    <col min="12" max="12" width="1.85546875" style="2" customWidth="1"/>
    <col min="13" max="13" width="12.42578125" style="2" customWidth="1"/>
    <col min="14" max="14" width="13.85546875" style="83" hidden="1" customWidth="1"/>
    <col min="15" max="15" width="12.42578125" style="2" customWidth="1"/>
    <col min="16" max="16383" width="12.42578125" style="2"/>
    <col min="16384" max="16384" width="11.42578125" style="2" customWidth="1"/>
  </cols>
  <sheetData>
    <row r="1" spans="1:14" x14ac:dyDescent="0.2"/>
    <row r="2" spans="1:14" s="3" customFormat="1" ht="20.25" customHeight="1" x14ac:dyDescent="0.2">
      <c r="A2" s="83"/>
      <c r="C2" s="382" t="s">
        <v>38</v>
      </c>
      <c r="D2" s="383"/>
      <c r="E2" s="383"/>
      <c r="F2" s="383"/>
      <c r="G2" s="383"/>
      <c r="H2" s="383"/>
      <c r="I2" s="383"/>
      <c r="J2" s="383"/>
      <c r="K2" s="384"/>
      <c r="L2" s="2"/>
      <c r="N2" s="83"/>
    </row>
    <row r="3" spans="1:14" s="3" customFormat="1" ht="20.25" customHeight="1" x14ac:dyDescent="0.2">
      <c r="A3" s="83"/>
      <c r="C3" s="385" t="s">
        <v>39</v>
      </c>
      <c r="D3" s="386"/>
      <c r="E3" s="386"/>
      <c r="F3" s="386"/>
      <c r="G3" s="386"/>
      <c r="H3" s="386"/>
      <c r="I3" s="386"/>
      <c r="J3" s="386"/>
      <c r="K3" s="387"/>
      <c r="L3" s="2"/>
      <c r="N3" s="83"/>
    </row>
    <row r="4" spans="1:14" s="3" customFormat="1" ht="20.25" customHeight="1" x14ac:dyDescent="0.2">
      <c r="A4" s="83"/>
      <c r="C4" s="388" t="s">
        <v>340</v>
      </c>
      <c r="D4" s="389"/>
      <c r="E4" s="389"/>
      <c r="F4" s="389"/>
      <c r="G4" s="389"/>
      <c r="H4" s="389"/>
      <c r="I4" s="389"/>
      <c r="J4" s="389"/>
      <c r="K4" s="390"/>
      <c r="L4" s="2"/>
      <c r="N4" s="83"/>
    </row>
    <row r="5" spans="1:14" s="8" customFormat="1" ht="5.45" customHeight="1" x14ac:dyDescent="0.2">
      <c r="A5" s="83"/>
      <c r="C5" s="4"/>
      <c r="D5" s="5"/>
      <c r="E5" s="5"/>
      <c r="F5" s="5"/>
      <c r="G5" s="6"/>
      <c r="H5" s="5"/>
      <c r="I5" s="5"/>
      <c r="J5" s="5"/>
      <c r="K5" s="7"/>
      <c r="L5" s="2"/>
      <c r="N5" s="83"/>
    </row>
    <row r="6" spans="1:14" s="8" customFormat="1" ht="24" x14ac:dyDescent="0.2">
      <c r="A6" s="83"/>
      <c r="C6" s="380" t="s">
        <v>40</v>
      </c>
      <c r="D6" s="381"/>
      <c r="E6" s="304" t="s">
        <v>339</v>
      </c>
      <c r="F6" s="304" t="s">
        <v>338</v>
      </c>
      <c r="G6" s="10"/>
      <c r="H6" s="381" t="s">
        <v>10</v>
      </c>
      <c r="I6" s="381"/>
      <c r="J6" s="304" t="s">
        <v>339</v>
      </c>
      <c r="K6" s="305" t="s">
        <v>338</v>
      </c>
      <c r="L6" s="2"/>
      <c r="N6" s="83"/>
    </row>
    <row r="7" spans="1:14" s="8" customFormat="1" ht="4.3499999999999996" customHeight="1" x14ac:dyDescent="0.2">
      <c r="A7" s="83"/>
      <c r="C7" s="12"/>
      <c r="D7" s="13"/>
      <c r="E7" s="14"/>
      <c r="F7" s="14"/>
      <c r="G7" s="10"/>
      <c r="H7" s="15"/>
      <c r="I7" s="13"/>
      <c r="K7" s="16"/>
      <c r="N7" s="83"/>
    </row>
    <row r="8" spans="1:14" s="8" customFormat="1" x14ac:dyDescent="0.2">
      <c r="A8" s="83"/>
      <c r="C8" s="380" t="s">
        <v>41</v>
      </c>
      <c r="D8" s="381"/>
      <c r="E8" s="14"/>
      <c r="F8" s="14"/>
      <c r="G8" s="10"/>
      <c r="H8" s="381" t="s">
        <v>42</v>
      </c>
      <c r="I8" s="381"/>
      <c r="J8" s="17"/>
      <c r="K8" s="18"/>
      <c r="L8" s="171"/>
      <c r="N8" s="83"/>
    </row>
    <row r="9" spans="1:14" s="8" customFormat="1" ht="5.45" customHeight="1" x14ac:dyDescent="0.2">
      <c r="A9" s="83"/>
      <c r="C9" s="19"/>
      <c r="D9" s="20"/>
      <c r="E9" s="14"/>
      <c r="F9" s="14"/>
      <c r="G9" s="10"/>
      <c r="H9" s="21"/>
      <c r="I9" s="20"/>
      <c r="J9" s="14"/>
      <c r="K9" s="22"/>
      <c r="L9" s="14"/>
      <c r="N9" s="83"/>
    </row>
    <row r="10" spans="1:14" s="8" customFormat="1" ht="13.35" customHeight="1" x14ac:dyDescent="0.2">
      <c r="A10" s="83" t="s">
        <v>1</v>
      </c>
      <c r="C10" s="391" t="s">
        <v>43</v>
      </c>
      <c r="D10" s="392"/>
      <c r="E10" s="23" t="e">
        <f>VLOOKUP(A10,#REF!,6,FALSE)</f>
        <v>#REF!</v>
      </c>
      <c r="F10" s="306">
        <v>672348096.17999995</v>
      </c>
      <c r="G10" s="10"/>
      <c r="H10" s="392" t="s">
        <v>44</v>
      </c>
      <c r="I10" s="392"/>
      <c r="J10" s="23" t="e">
        <f>VLOOKUP(N10,#REF!,6,FALSE)</f>
        <v>#REF!</v>
      </c>
      <c r="K10" s="308">
        <v>448149459.42000008</v>
      </c>
      <c r="L10" s="23"/>
      <c r="N10" s="83" t="s">
        <v>11</v>
      </c>
    </row>
    <row r="11" spans="1:14" s="8" customFormat="1" ht="13.35" customHeight="1" x14ac:dyDescent="0.2">
      <c r="A11" s="83" t="s">
        <v>2</v>
      </c>
      <c r="C11" s="391" t="s">
        <v>45</v>
      </c>
      <c r="D11" s="392"/>
      <c r="E11" s="23" t="e">
        <f>VLOOKUP(A11,#REF!,6,FALSE)</f>
        <v>#REF!</v>
      </c>
      <c r="F11" s="306">
        <v>22628435.940000027</v>
      </c>
      <c r="G11" s="10"/>
      <c r="H11" s="392" t="s">
        <v>46</v>
      </c>
      <c r="I11" s="392"/>
      <c r="J11" s="23" t="e">
        <f>VLOOKUP(N11,#REF!,6,FALSE)</f>
        <v>#REF!</v>
      </c>
      <c r="K11" s="308">
        <v>0</v>
      </c>
      <c r="L11" s="23"/>
      <c r="N11" s="83" t="s">
        <v>105</v>
      </c>
    </row>
    <row r="12" spans="1:14" s="8" customFormat="1" ht="13.35" customHeight="1" x14ac:dyDescent="0.2">
      <c r="A12" s="83" t="s">
        <v>3</v>
      </c>
      <c r="C12" s="391" t="s">
        <v>47</v>
      </c>
      <c r="D12" s="392"/>
      <c r="E12" s="23" t="e">
        <f>VLOOKUP(A12,#REF!,6,FALSE)</f>
        <v>#REF!</v>
      </c>
      <c r="F12" s="306">
        <v>130551078.52</v>
      </c>
      <c r="G12" s="10"/>
      <c r="H12" s="392" t="s">
        <v>48</v>
      </c>
      <c r="I12" s="392"/>
      <c r="J12" s="23" t="e">
        <f>VLOOKUP(N12,#REF!,6,FALSE)</f>
        <v>#REF!</v>
      </c>
      <c r="K12" s="308">
        <v>193722491.69999999</v>
      </c>
      <c r="L12" s="23"/>
      <c r="N12" s="83" t="s">
        <v>12</v>
      </c>
    </row>
    <row r="13" spans="1:14" s="8" customFormat="1" ht="13.35" customHeight="1" x14ac:dyDescent="0.2">
      <c r="A13" s="83" t="s">
        <v>98</v>
      </c>
      <c r="C13" s="391" t="s">
        <v>49</v>
      </c>
      <c r="D13" s="392"/>
      <c r="E13" s="23" t="e">
        <f>VLOOKUP(A13,#REF!,6,FALSE)</f>
        <v>#REF!</v>
      </c>
      <c r="F13" s="306">
        <v>0</v>
      </c>
      <c r="G13" s="10"/>
      <c r="H13" s="392" t="s">
        <v>50</v>
      </c>
      <c r="I13" s="392"/>
      <c r="J13" s="23" t="e">
        <f>VLOOKUP(N13,#REF!,6,FALSE)</f>
        <v>#REF!</v>
      </c>
      <c r="K13" s="308">
        <v>0</v>
      </c>
      <c r="L13" s="23"/>
      <c r="N13" s="83" t="s">
        <v>106</v>
      </c>
    </row>
    <row r="14" spans="1:14" s="8" customFormat="1" ht="13.35" customHeight="1" x14ac:dyDescent="0.2">
      <c r="A14" s="83" t="s">
        <v>99</v>
      </c>
      <c r="C14" s="391" t="s">
        <v>51</v>
      </c>
      <c r="D14" s="392"/>
      <c r="E14" s="23" t="e">
        <f>VLOOKUP(A14,#REF!,6,FALSE)</f>
        <v>#REF!</v>
      </c>
      <c r="F14" s="306">
        <v>0</v>
      </c>
      <c r="G14" s="10"/>
      <c r="H14" s="392" t="s">
        <v>52</v>
      </c>
      <c r="I14" s="392"/>
      <c r="J14" s="23" t="e">
        <f>VLOOKUP(N14,#REF!,6,FALSE)</f>
        <v>#REF!</v>
      </c>
      <c r="K14" s="308">
        <v>0</v>
      </c>
      <c r="L14" s="23"/>
      <c r="N14" s="83" t="s">
        <v>107</v>
      </c>
    </row>
    <row r="15" spans="1:14" s="8" customFormat="1" ht="23.1" customHeight="1" x14ac:dyDescent="0.2">
      <c r="A15" s="83" t="s">
        <v>100</v>
      </c>
      <c r="C15" s="393" t="s">
        <v>53</v>
      </c>
      <c r="D15" s="394"/>
      <c r="E15" s="23" t="e">
        <f>VLOOKUP(A15,#REF!,6,FALSE)</f>
        <v>#REF!</v>
      </c>
      <c r="F15" s="307">
        <v>0</v>
      </c>
      <c r="G15" s="10"/>
      <c r="H15" s="392" t="s">
        <v>54</v>
      </c>
      <c r="I15" s="392"/>
      <c r="J15" s="23" t="e">
        <f>VLOOKUP(N15,#REF!,6,FALSE)</f>
        <v>#REF!</v>
      </c>
      <c r="K15" s="309">
        <v>1037617.14</v>
      </c>
      <c r="L15" s="23"/>
      <c r="N15" s="83" t="s">
        <v>13</v>
      </c>
    </row>
    <row r="16" spans="1:14" s="8" customFormat="1" ht="13.35" customHeight="1" x14ac:dyDescent="0.2">
      <c r="A16" s="83" t="s">
        <v>101</v>
      </c>
      <c r="C16" s="391" t="s">
        <v>55</v>
      </c>
      <c r="D16" s="392"/>
      <c r="E16" s="23" t="e">
        <f>VLOOKUP(A16,#REF!,6,FALSE)</f>
        <v>#REF!</v>
      </c>
      <c r="F16" s="306">
        <v>0</v>
      </c>
      <c r="G16" s="10"/>
      <c r="H16" s="392" t="s">
        <v>56</v>
      </c>
      <c r="I16" s="392"/>
      <c r="J16" s="23" t="e">
        <f>VLOOKUP(N16,#REF!,6,FALSE)</f>
        <v>#REF!</v>
      </c>
      <c r="K16" s="308">
        <v>0</v>
      </c>
      <c r="L16" s="23"/>
      <c r="N16" s="83" t="s">
        <v>108</v>
      </c>
    </row>
    <row r="17" spans="1:15" s="8" customFormat="1" x14ac:dyDescent="0.2">
      <c r="A17" s="83"/>
      <c r="C17" s="25"/>
      <c r="D17" s="158"/>
      <c r="E17" s="27"/>
      <c r="F17" s="27"/>
      <c r="G17" s="10"/>
      <c r="H17" s="392" t="s">
        <v>57</v>
      </c>
      <c r="I17" s="392"/>
      <c r="J17" s="23" t="e">
        <f>VLOOKUP(N17,#REF!,6,FALSE)</f>
        <v>#REF!</v>
      </c>
      <c r="K17" s="310">
        <v>512201.55</v>
      </c>
      <c r="L17" s="23"/>
      <c r="N17" s="83" t="s">
        <v>14</v>
      </c>
    </row>
    <row r="18" spans="1:15" s="8" customFormat="1" x14ac:dyDescent="0.2">
      <c r="A18" s="83"/>
      <c r="C18" s="380" t="s">
        <v>58</v>
      </c>
      <c r="D18" s="381"/>
      <c r="E18" s="17" t="e">
        <f>SUM(E10:E17)</f>
        <v>#REF!</v>
      </c>
      <c r="F18" s="17">
        <f>SUM(F10:F17)</f>
        <v>825527610.63999999</v>
      </c>
      <c r="G18" s="28"/>
      <c r="H18" s="381" t="s">
        <v>59</v>
      </c>
      <c r="I18" s="381"/>
      <c r="J18" s="17" t="e">
        <f>SUM(J10:J17)</f>
        <v>#REF!</v>
      </c>
      <c r="K18" s="29">
        <f>SUM(K10:K17)</f>
        <v>643421769.81000006</v>
      </c>
      <c r="L18" s="17"/>
      <c r="N18" s="83"/>
    </row>
    <row r="19" spans="1:15" s="8" customFormat="1" x14ac:dyDescent="0.2">
      <c r="A19" s="83"/>
      <c r="C19" s="12"/>
      <c r="D19" s="159"/>
      <c r="E19" s="31"/>
      <c r="F19" s="31"/>
      <c r="G19" s="28"/>
      <c r="K19" s="16"/>
      <c r="N19" s="83"/>
    </row>
    <row r="20" spans="1:15" s="8" customFormat="1" x14ac:dyDescent="0.2">
      <c r="A20" s="83"/>
      <c r="C20" s="380" t="s">
        <v>60</v>
      </c>
      <c r="D20" s="381"/>
      <c r="E20" s="32"/>
      <c r="F20" s="32"/>
      <c r="G20" s="10"/>
      <c r="H20" s="381" t="s">
        <v>61</v>
      </c>
      <c r="I20" s="381"/>
      <c r="J20" s="32"/>
      <c r="K20" s="33"/>
      <c r="L20" s="32"/>
      <c r="N20" s="83"/>
    </row>
    <row r="21" spans="1:15" s="8" customFormat="1" ht="2.4500000000000002" customHeight="1" x14ac:dyDescent="0.2">
      <c r="A21" s="83"/>
      <c r="C21" s="25"/>
      <c r="D21" s="34"/>
      <c r="E21" s="27"/>
      <c r="F21" s="27"/>
      <c r="G21" s="10"/>
      <c r="H21" s="34"/>
      <c r="I21" s="158"/>
      <c r="J21" s="27"/>
      <c r="K21" s="35"/>
      <c r="L21" s="27"/>
      <c r="N21" s="83"/>
    </row>
    <row r="22" spans="1:15" s="8" customFormat="1" ht="15" x14ac:dyDescent="0.25">
      <c r="A22" s="83" t="s">
        <v>4</v>
      </c>
      <c r="C22" s="393" t="s">
        <v>62</v>
      </c>
      <c r="D22" s="394"/>
      <c r="E22" s="23" t="e">
        <f>VLOOKUP(A22,#REF!,6,FALSE)</f>
        <v>#REF!</v>
      </c>
      <c r="F22" s="306">
        <v>133577475.06</v>
      </c>
      <c r="G22" s="10"/>
      <c r="H22" s="392" t="s">
        <v>63</v>
      </c>
      <c r="I22" s="392"/>
      <c r="J22" s="23" t="e">
        <f>VLOOKUP(N22,#REF!,6,FALSE)</f>
        <v>#REF!</v>
      </c>
      <c r="K22" s="308">
        <v>0</v>
      </c>
      <c r="L22" s="23"/>
      <c r="N22" s="83" t="s">
        <v>109</v>
      </c>
      <c r="O22"/>
    </row>
    <row r="23" spans="1:15" s="8" customFormat="1" ht="15" x14ac:dyDescent="0.25">
      <c r="A23" s="83" t="s">
        <v>102</v>
      </c>
      <c r="C23" s="393" t="s">
        <v>64</v>
      </c>
      <c r="D23" s="394"/>
      <c r="E23" s="23" t="e">
        <f>VLOOKUP(A23,#REF!,6,FALSE)</f>
        <v>#REF!</v>
      </c>
      <c r="F23" s="306">
        <v>0</v>
      </c>
      <c r="G23" s="10"/>
      <c r="H23" s="392" t="s">
        <v>65</v>
      </c>
      <c r="I23" s="392"/>
      <c r="J23" s="23" t="e">
        <f>VLOOKUP(N23,#REF!,6,FALSE)</f>
        <v>#REF!</v>
      </c>
      <c r="K23" s="308">
        <v>0</v>
      </c>
      <c r="L23" s="23"/>
      <c r="N23" s="83" t="s">
        <v>110</v>
      </c>
      <c r="O23"/>
    </row>
    <row r="24" spans="1:15" s="8" customFormat="1" ht="15" x14ac:dyDescent="0.25">
      <c r="A24" s="83" t="s">
        <v>5</v>
      </c>
      <c r="C24" s="393" t="s">
        <v>66</v>
      </c>
      <c r="D24" s="394"/>
      <c r="E24" s="23" t="e">
        <f>VLOOKUP(A24,#REF!,6,FALSE)</f>
        <v>#REF!</v>
      </c>
      <c r="F24" s="306">
        <v>11833084954.459999</v>
      </c>
      <c r="G24" s="10"/>
      <c r="H24" s="394" t="s">
        <v>67</v>
      </c>
      <c r="I24" s="394"/>
      <c r="J24" s="23" t="e">
        <f>VLOOKUP(N24,#REF!,6,FALSE)</f>
        <v>#REF!</v>
      </c>
      <c r="K24" s="308">
        <v>1613343251.6800001</v>
      </c>
      <c r="L24" s="23"/>
      <c r="N24" s="83" t="s">
        <v>15</v>
      </c>
      <c r="O24"/>
    </row>
    <row r="25" spans="1:15" s="8" customFormat="1" ht="15" x14ac:dyDescent="0.25">
      <c r="A25" s="83" t="s">
        <v>6</v>
      </c>
      <c r="C25" s="393" t="s">
        <v>68</v>
      </c>
      <c r="D25" s="394"/>
      <c r="E25" s="23" t="e">
        <f>VLOOKUP(A25,#REF!,6,FALSE)</f>
        <v>#REF!</v>
      </c>
      <c r="F25" s="306">
        <v>491714441.04000002</v>
      </c>
      <c r="G25" s="10"/>
      <c r="H25" s="392" t="s">
        <v>69</v>
      </c>
      <c r="I25" s="392"/>
      <c r="J25" s="23" t="e">
        <f>VLOOKUP(N25,#REF!,6,FALSE)</f>
        <v>#REF!</v>
      </c>
      <c r="K25" s="308">
        <v>0</v>
      </c>
      <c r="L25" s="23"/>
      <c r="N25" s="83" t="s">
        <v>111</v>
      </c>
      <c r="O25"/>
    </row>
    <row r="26" spans="1:15" s="8" customFormat="1" x14ac:dyDescent="0.2">
      <c r="A26" s="83" t="s">
        <v>7</v>
      </c>
      <c r="C26" s="393" t="s">
        <v>70</v>
      </c>
      <c r="D26" s="394"/>
      <c r="E26" s="23" t="e">
        <f>VLOOKUP(A26,#REF!,6,FALSE)</f>
        <v>#REF!</v>
      </c>
      <c r="F26" s="306">
        <v>24406946.079999998</v>
      </c>
      <c r="G26" s="10"/>
      <c r="H26" s="392" t="s">
        <v>71</v>
      </c>
      <c r="I26" s="392"/>
      <c r="J26" s="23" t="e">
        <f>VLOOKUP(N26,#REF!,6,FALSE)</f>
        <v>#REF!</v>
      </c>
      <c r="K26" s="308">
        <v>15259708.6</v>
      </c>
      <c r="L26" s="23"/>
      <c r="N26" s="83" t="s">
        <v>16</v>
      </c>
    </row>
    <row r="27" spans="1:15" s="8" customFormat="1" x14ac:dyDescent="0.2">
      <c r="A27" s="83" t="s">
        <v>8</v>
      </c>
      <c r="C27" s="393" t="s">
        <v>72</v>
      </c>
      <c r="D27" s="394"/>
      <c r="E27" s="23" t="e">
        <f>VLOOKUP(A27,#REF!,6,FALSE)</f>
        <v>#REF!</v>
      </c>
      <c r="F27" s="306">
        <v>-337801736.31</v>
      </c>
      <c r="G27" s="10"/>
      <c r="H27" s="392" t="s">
        <v>73</v>
      </c>
      <c r="I27" s="392"/>
      <c r="J27" s="23" t="e">
        <f>VLOOKUP(N27,#REF!,6,FALSE)</f>
        <v>#REF!</v>
      </c>
      <c r="K27" s="308">
        <v>0</v>
      </c>
      <c r="L27" s="23"/>
      <c r="N27" s="83" t="s">
        <v>112</v>
      </c>
    </row>
    <row r="28" spans="1:15" s="8" customFormat="1" x14ac:dyDescent="0.2">
      <c r="A28" s="83" t="s">
        <v>9</v>
      </c>
      <c r="C28" s="393" t="s">
        <v>74</v>
      </c>
      <c r="D28" s="394"/>
      <c r="E28" s="23" t="e">
        <f>VLOOKUP(A28,#REF!,6,FALSE)</f>
        <v>#REF!</v>
      </c>
      <c r="F28" s="306">
        <v>38751058.789999999</v>
      </c>
      <c r="G28" s="10"/>
      <c r="H28" s="381" t="s">
        <v>75</v>
      </c>
      <c r="I28" s="381"/>
      <c r="J28" s="17" t="e">
        <f>SUM(J22:J27)</f>
        <v>#REF!</v>
      </c>
      <c r="K28" s="29">
        <f>SUM(K22:K27)</f>
        <v>1628602960.28</v>
      </c>
      <c r="L28" s="17"/>
      <c r="N28" s="83"/>
    </row>
    <row r="29" spans="1:15" s="8" customFormat="1" x14ac:dyDescent="0.2">
      <c r="A29" s="83" t="s">
        <v>103</v>
      </c>
      <c r="C29" s="393" t="s">
        <v>76</v>
      </c>
      <c r="D29" s="394"/>
      <c r="E29" s="23" t="e">
        <f>VLOOKUP(A29,#REF!,6,FALSE)</f>
        <v>#REF!</v>
      </c>
      <c r="F29" s="306">
        <v>0</v>
      </c>
      <c r="G29" s="10"/>
      <c r="K29" s="16"/>
      <c r="N29" s="83"/>
    </row>
    <row r="30" spans="1:15" s="8" customFormat="1" x14ac:dyDescent="0.2">
      <c r="A30" s="83" t="s">
        <v>104</v>
      </c>
      <c r="C30" s="393" t="s">
        <v>77</v>
      </c>
      <c r="D30" s="394"/>
      <c r="E30" s="23" t="e">
        <f>VLOOKUP(A30,#REF!,6,FALSE)</f>
        <v>#REF!</v>
      </c>
      <c r="F30" s="306">
        <v>0</v>
      </c>
      <c r="G30" s="10"/>
      <c r="H30" s="381" t="s">
        <v>78</v>
      </c>
      <c r="I30" s="381"/>
      <c r="J30" s="17" t="e">
        <f>J18+J28</f>
        <v>#REF!</v>
      </c>
      <c r="K30" s="29">
        <f>K18+K28</f>
        <v>2272024730.0900002</v>
      </c>
      <c r="L30" s="17"/>
      <c r="N30" s="83"/>
    </row>
    <row r="31" spans="1:15" s="8" customFormat="1" x14ac:dyDescent="0.2">
      <c r="A31" s="83"/>
      <c r="C31" s="36"/>
      <c r="D31" s="160"/>
      <c r="E31" s="38"/>
      <c r="F31" s="38"/>
      <c r="G31" s="10"/>
      <c r="K31" s="16"/>
      <c r="N31" s="83"/>
    </row>
    <row r="32" spans="1:15" s="8" customFormat="1" x14ac:dyDescent="0.2">
      <c r="A32" s="83"/>
      <c r="C32" s="395" t="s">
        <v>79</v>
      </c>
      <c r="D32" s="396"/>
      <c r="E32" s="39" t="e">
        <f>SUM(E22:E31)</f>
        <v>#REF!</v>
      </c>
      <c r="F32" s="39">
        <f>SUM(F22:F31)</f>
        <v>12183733139.120001</v>
      </c>
      <c r="G32" s="28"/>
      <c r="H32" s="381" t="s">
        <v>17</v>
      </c>
      <c r="I32" s="381"/>
      <c r="J32" s="31"/>
      <c r="K32" s="40"/>
      <c r="L32" s="31"/>
      <c r="N32" s="83"/>
    </row>
    <row r="33" spans="1:14" s="8" customFormat="1" x14ac:dyDescent="0.2">
      <c r="A33" s="83"/>
      <c r="C33" s="36"/>
      <c r="D33" s="41"/>
      <c r="E33" s="38"/>
      <c r="F33" s="38"/>
      <c r="G33" s="10"/>
      <c r="H33" s="381" t="s">
        <v>80</v>
      </c>
      <c r="I33" s="381"/>
      <c r="J33" s="17" t="e">
        <f>SUM(J34:J36)</f>
        <v>#REF!</v>
      </c>
      <c r="K33" s="29" t="e">
        <f>SUM(K34:K36)</f>
        <v>#REF!</v>
      </c>
      <c r="L33" s="17"/>
      <c r="N33" s="83"/>
    </row>
    <row r="34" spans="1:14" s="8" customFormat="1" x14ac:dyDescent="0.2">
      <c r="A34" s="83"/>
      <c r="C34" s="395" t="s">
        <v>81</v>
      </c>
      <c r="D34" s="396"/>
      <c r="E34" s="39" t="e">
        <f>E18+E32</f>
        <v>#REF!</v>
      </c>
      <c r="F34" s="39">
        <f>F18+F32</f>
        <v>13009260749.76</v>
      </c>
      <c r="G34" s="10"/>
      <c r="H34" s="392" t="s">
        <v>82</v>
      </c>
      <c r="I34" s="392"/>
      <c r="J34" s="23" t="e">
        <f>VLOOKUP(N34,#REF!,6,FALSE)</f>
        <v>#REF!</v>
      </c>
      <c r="K34" s="24" t="e">
        <f>VLOOKUP(N34,#REF!,6,FALSE)</f>
        <v>#REF!</v>
      </c>
      <c r="L34" s="23"/>
      <c r="N34" s="83" t="s">
        <v>113</v>
      </c>
    </row>
    <row r="35" spans="1:14" s="8" customFormat="1" ht="12" customHeight="1" x14ac:dyDescent="0.2">
      <c r="A35" s="83"/>
      <c r="C35" s="25"/>
      <c r="D35" s="34"/>
      <c r="E35" s="27"/>
      <c r="F35" s="27"/>
      <c r="G35" s="10"/>
      <c r="H35" s="392" t="s">
        <v>83</v>
      </c>
      <c r="I35" s="392"/>
      <c r="J35" s="23" t="e">
        <f>VLOOKUP(N35,#REF!,6,FALSE)</f>
        <v>#REF!</v>
      </c>
      <c r="K35" s="24" t="e">
        <f>VLOOKUP(N35,#REF!,6,FALSE)</f>
        <v>#REF!</v>
      </c>
      <c r="L35" s="23"/>
      <c r="N35" s="83" t="s">
        <v>114</v>
      </c>
    </row>
    <row r="36" spans="1:14" s="8" customFormat="1" ht="10.35" customHeight="1" x14ac:dyDescent="0.2">
      <c r="A36" s="83"/>
      <c r="C36" s="25"/>
      <c r="D36" s="34"/>
      <c r="E36" s="42"/>
      <c r="F36" s="42"/>
      <c r="G36" s="10"/>
      <c r="H36" s="392" t="s">
        <v>84</v>
      </c>
      <c r="I36" s="392"/>
      <c r="J36" s="23" t="e">
        <f>VLOOKUP(N36,#REF!,6,FALSE)</f>
        <v>#REF!</v>
      </c>
      <c r="K36" s="24" t="e">
        <f>VLOOKUP(N36,#REF!,6,FALSE)</f>
        <v>#REF!</v>
      </c>
      <c r="L36" s="23"/>
      <c r="N36" s="83" t="s">
        <v>115</v>
      </c>
    </row>
    <row r="37" spans="1:14" s="8" customFormat="1" ht="4.3499999999999996" customHeight="1" x14ac:dyDescent="0.2">
      <c r="A37" s="83"/>
      <c r="C37" s="25"/>
      <c r="D37" s="34"/>
      <c r="E37" s="42"/>
      <c r="F37" s="42"/>
      <c r="G37" s="10"/>
      <c r="K37" s="16"/>
      <c r="N37" s="83"/>
    </row>
    <row r="38" spans="1:14" s="8" customFormat="1" ht="11.45" customHeight="1" x14ac:dyDescent="0.2">
      <c r="A38" s="83"/>
      <c r="C38" s="25"/>
      <c r="D38" s="43"/>
      <c r="E38" s="43"/>
      <c r="F38" s="42"/>
      <c r="G38" s="10"/>
      <c r="H38" s="381" t="s">
        <v>85</v>
      </c>
      <c r="I38" s="381"/>
      <c r="J38" s="17" t="e">
        <f>SUM(J39:J43)</f>
        <v>#REF!</v>
      </c>
      <c r="K38" s="29">
        <f>SUM(K39:K43)</f>
        <v>10737236019.669998</v>
      </c>
      <c r="L38" s="17"/>
      <c r="N38" s="83"/>
    </row>
    <row r="39" spans="1:14" s="8" customFormat="1" ht="11.45" customHeight="1" x14ac:dyDescent="0.2">
      <c r="A39" s="83"/>
      <c r="C39" s="25"/>
      <c r="D39" s="43"/>
      <c r="E39" s="43"/>
      <c r="F39" s="42"/>
      <c r="G39" s="10"/>
      <c r="H39" s="392" t="s">
        <v>86</v>
      </c>
      <c r="I39" s="392"/>
      <c r="J39" s="23" t="e">
        <f>VLOOKUP(N39,#REF!,6,FALSE)+'EDO. ACTIV. ABRIL 2017'!G64</f>
        <v>#REF!</v>
      </c>
      <c r="K39" s="311">
        <v>1176136132.98</v>
      </c>
      <c r="L39" s="23"/>
      <c r="N39" s="83" t="s">
        <v>18</v>
      </c>
    </row>
    <row r="40" spans="1:14" s="8" customFormat="1" x14ac:dyDescent="0.2">
      <c r="A40" s="83"/>
      <c r="C40" s="25"/>
      <c r="D40" s="43"/>
      <c r="E40" s="43"/>
      <c r="F40" s="42"/>
      <c r="G40" s="10"/>
      <c r="H40" s="392" t="s">
        <v>87</v>
      </c>
      <c r="I40" s="392"/>
      <c r="J40" s="23" t="e">
        <f>VLOOKUP(N40,#REF!,6,FALSE)</f>
        <v>#REF!</v>
      </c>
      <c r="K40" s="308">
        <v>9783391872.5599995</v>
      </c>
      <c r="L40" s="23"/>
      <c r="N40" s="83" t="s">
        <v>19</v>
      </c>
    </row>
    <row r="41" spans="1:14" s="8" customFormat="1" ht="12" customHeight="1" x14ac:dyDescent="0.2">
      <c r="A41" s="83"/>
      <c r="C41" s="25"/>
      <c r="D41" s="43"/>
      <c r="E41" s="43"/>
      <c r="F41" s="42"/>
      <c r="G41" s="10"/>
      <c r="H41" s="392" t="s">
        <v>88</v>
      </c>
      <c r="I41" s="392"/>
      <c r="J41" s="23" t="e">
        <f>VLOOKUP(N41,#REF!,6,FALSE)</f>
        <v>#REF!</v>
      </c>
      <c r="K41" s="308">
        <v>0</v>
      </c>
      <c r="L41" s="23"/>
      <c r="N41" s="83" t="s">
        <v>116</v>
      </c>
    </row>
    <row r="42" spans="1:14" s="8" customFormat="1" ht="12" customHeight="1" x14ac:dyDescent="0.2">
      <c r="A42" s="83"/>
      <c r="C42" s="25"/>
      <c r="D42" s="43"/>
      <c r="E42" s="43"/>
      <c r="F42" s="42"/>
      <c r="G42" s="10"/>
      <c r="H42" s="158" t="s">
        <v>89</v>
      </c>
      <c r="I42" s="158"/>
      <c r="J42" s="23" t="e">
        <f>VLOOKUP(N42,#REF!,6,FALSE)</f>
        <v>#REF!</v>
      </c>
      <c r="K42" s="308">
        <v>0</v>
      </c>
      <c r="L42" s="23"/>
      <c r="N42" s="83" t="s">
        <v>117</v>
      </c>
    </row>
    <row r="43" spans="1:14" s="8" customFormat="1" ht="11.45" customHeight="1" x14ac:dyDescent="0.2">
      <c r="A43" s="83"/>
      <c r="C43" s="25"/>
      <c r="D43" s="43"/>
      <c r="E43" s="43"/>
      <c r="F43" s="42"/>
      <c r="G43" s="10"/>
      <c r="H43" s="392" t="s">
        <v>90</v>
      </c>
      <c r="I43" s="392"/>
      <c r="J43" s="23" t="e">
        <f>VLOOKUP(N43,#REF!,6,FALSE)</f>
        <v>#REF!</v>
      </c>
      <c r="K43" s="311">
        <v>-222291985.87</v>
      </c>
      <c r="L43" s="23"/>
      <c r="N43" s="83" t="s">
        <v>20</v>
      </c>
    </row>
    <row r="44" spans="1:14" s="8" customFormat="1" ht="8.1" customHeight="1" x14ac:dyDescent="0.2">
      <c r="A44" s="83"/>
      <c r="C44" s="25"/>
      <c r="D44" s="34"/>
      <c r="E44" s="42"/>
      <c r="F44" s="42"/>
      <c r="G44" s="10"/>
      <c r="H44" s="34"/>
      <c r="I44" s="44"/>
      <c r="J44" s="27"/>
      <c r="K44" s="35"/>
      <c r="L44" s="27"/>
      <c r="N44" s="83"/>
    </row>
    <row r="45" spans="1:14" s="8" customFormat="1" ht="23.45" customHeight="1" x14ac:dyDescent="0.2">
      <c r="A45" s="83"/>
      <c r="C45" s="25"/>
      <c r="D45" s="34"/>
      <c r="E45" s="42"/>
      <c r="F45" s="42"/>
      <c r="G45" s="10"/>
      <c r="H45" s="381" t="s">
        <v>91</v>
      </c>
      <c r="I45" s="381"/>
      <c r="J45" s="17" t="e">
        <f>SUM(J47:J48)</f>
        <v>#REF!</v>
      </c>
      <c r="K45" s="29" t="e">
        <f>SUM(K47:K48)</f>
        <v>#REF!</v>
      </c>
      <c r="L45" s="17"/>
      <c r="N45" s="83"/>
    </row>
    <row r="46" spans="1:14" s="8" customFormat="1" ht="3.6" customHeight="1" x14ac:dyDescent="0.2">
      <c r="A46" s="83"/>
      <c r="C46" s="25"/>
      <c r="D46" s="34"/>
      <c r="E46" s="42"/>
      <c r="F46" s="42"/>
      <c r="G46" s="10"/>
      <c r="H46" s="34"/>
      <c r="I46" s="44"/>
      <c r="J46" s="27"/>
      <c r="K46" s="35"/>
      <c r="L46" s="27"/>
      <c r="N46" s="83"/>
    </row>
    <row r="47" spans="1:14" s="8" customFormat="1" ht="11.45" customHeight="1" x14ac:dyDescent="0.2">
      <c r="A47" s="83"/>
      <c r="C47" s="25"/>
      <c r="D47" s="34"/>
      <c r="E47" s="42"/>
      <c r="F47" s="42"/>
      <c r="G47" s="10"/>
      <c r="H47" s="392" t="s">
        <v>92</v>
      </c>
      <c r="I47" s="392"/>
      <c r="J47" s="23" t="e">
        <f>VLOOKUP(N47,#REF!,6,FALSE)</f>
        <v>#REF!</v>
      </c>
      <c r="K47" s="24" t="e">
        <f>VLOOKUP(N47,#REF!,6,FALSE)</f>
        <v>#REF!</v>
      </c>
      <c r="L47" s="23"/>
      <c r="N47" s="83" t="s">
        <v>118</v>
      </c>
    </row>
    <row r="48" spans="1:14" s="8" customFormat="1" ht="11.45" customHeight="1" x14ac:dyDescent="0.2">
      <c r="A48" s="83"/>
      <c r="C48" s="25"/>
      <c r="D48" s="34"/>
      <c r="E48" s="42"/>
      <c r="F48" s="42"/>
      <c r="G48" s="10"/>
      <c r="H48" s="392" t="s">
        <v>93</v>
      </c>
      <c r="I48" s="392"/>
      <c r="J48" s="23" t="e">
        <f>VLOOKUP(N48,#REF!,6,FALSE)</f>
        <v>#REF!</v>
      </c>
      <c r="K48" s="24" t="e">
        <f>VLOOKUP(N48,#REF!,6,FALSE)</f>
        <v>#REF!</v>
      </c>
      <c r="L48" s="23"/>
      <c r="N48" s="83" t="s">
        <v>119</v>
      </c>
    </row>
    <row r="49" spans="1:14" s="8" customFormat="1" ht="5.45" customHeight="1" x14ac:dyDescent="0.2">
      <c r="A49" s="83"/>
      <c r="C49" s="25"/>
      <c r="D49" s="34"/>
      <c r="E49" s="42"/>
      <c r="F49" s="42"/>
      <c r="G49" s="10"/>
      <c r="H49" s="34"/>
      <c r="I49" s="45"/>
      <c r="J49" s="27"/>
      <c r="K49" s="35"/>
      <c r="L49" s="27"/>
      <c r="N49" s="83"/>
    </row>
    <row r="50" spans="1:14" s="8" customFormat="1" ht="12" customHeight="1" x14ac:dyDescent="0.2">
      <c r="A50" s="83"/>
      <c r="C50" s="25"/>
      <c r="D50" s="34"/>
      <c r="E50" s="42"/>
      <c r="F50" s="42"/>
      <c r="G50" s="10"/>
      <c r="H50" s="381" t="s">
        <v>94</v>
      </c>
      <c r="I50" s="381"/>
      <c r="J50" s="17" t="e">
        <f>J33+J38+J45</f>
        <v>#REF!</v>
      </c>
      <c r="K50" s="29" t="e">
        <f>K33+K38+K45</f>
        <v>#REF!</v>
      </c>
      <c r="L50" s="17"/>
      <c r="N50" s="83"/>
    </row>
    <row r="51" spans="1:14" s="8" customFormat="1" ht="4.3499999999999996" customHeight="1" x14ac:dyDescent="0.2">
      <c r="A51" s="83"/>
      <c r="C51" s="25"/>
      <c r="D51" s="34"/>
      <c r="E51" s="42"/>
      <c r="F51" s="42"/>
      <c r="G51" s="10"/>
      <c r="H51" s="34"/>
      <c r="I51" s="44"/>
      <c r="J51" s="27"/>
      <c r="K51" s="35"/>
      <c r="L51" s="27"/>
      <c r="N51" s="83"/>
    </row>
    <row r="52" spans="1:14" s="8" customFormat="1" x14ac:dyDescent="0.2">
      <c r="A52" s="83"/>
      <c r="C52" s="25"/>
      <c r="D52" s="34"/>
      <c r="E52" s="42"/>
      <c r="F52" s="42"/>
      <c r="G52" s="10"/>
      <c r="H52" s="381" t="s">
        <v>95</v>
      </c>
      <c r="I52" s="381"/>
      <c r="J52" s="17" t="e">
        <f>J50+J30</f>
        <v>#REF!</v>
      </c>
      <c r="K52" s="29" t="e">
        <f>K50+K30</f>
        <v>#REF!</v>
      </c>
      <c r="L52" s="17"/>
      <c r="N52" s="83"/>
    </row>
    <row r="53" spans="1:14" s="8" customFormat="1" ht="4.3499999999999996" customHeight="1" x14ac:dyDescent="0.2">
      <c r="A53" s="83"/>
      <c r="C53" s="46"/>
      <c r="D53" s="47"/>
      <c r="E53" s="47"/>
      <c r="F53" s="47"/>
      <c r="G53" s="48"/>
      <c r="H53" s="47"/>
      <c r="I53" s="47"/>
      <c r="J53" s="47"/>
      <c r="K53" s="49"/>
      <c r="L53" s="172"/>
      <c r="N53" s="83"/>
    </row>
    <row r="54" spans="1:14" x14ac:dyDescent="0.2">
      <c r="C54" s="44"/>
      <c r="D54" s="50"/>
      <c r="E54" s="51"/>
      <c r="F54" s="51"/>
      <c r="G54" s="10"/>
      <c r="H54" s="52"/>
      <c r="I54" s="50"/>
      <c r="J54" s="51"/>
      <c r="K54" s="51"/>
      <c r="L54" s="51"/>
    </row>
    <row r="55" spans="1:14" x14ac:dyDescent="0.2">
      <c r="J55" s="53"/>
    </row>
    <row r="56" spans="1:14" hidden="1" x14ac:dyDescent="0.2">
      <c r="J56" s="53" t="e">
        <f>J52-E34</f>
        <v>#REF!</v>
      </c>
      <c r="K56" s="53" t="e">
        <f>K52-F34</f>
        <v>#REF!</v>
      </c>
      <c r="L56" s="53"/>
    </row>
    <row r="57" spans="1:14" hidden="1" x14ac:dyDescent="0.2">
      <c r="J57" s="54"/>
    </row>
    <row r="58" spans="1:14" hidden="1" x14ac:dyDescent="0.2"/>
    <row r="59" spans="1:14" hidden="1" x14ac:dyDescent="0.2"/>
    <row r="60" spans="1:14" x14ac:dyDescent="0.2"/>
    <row r="61" spans="1:14" x14ac:dyDescent="0.2"/>
    <row r="62" spans="1:14" x14ac:dyDescent="0.2"/>
    <row r="63" spans="1:14" x14ac:dyDescent="0.2"/>
    <row r="64" spans="1:1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</sheetData>
  <mergeCells count="60">
    <mergeCell ref="H48:I48"/>
    <mergeCell ref="H50:I50"/>
    <mergeCell ref="H52:I52"/>
    <mergeCell ref="H39:I39"/>
    <mergeCell ref="H40:I40"/>
    <mergeCell ref="H41:I41"/>
    <mergeCell ref="H43:I43"/>
    <mergeCell ref="H45:I45"/>
    <mergeCell ref="H47:I47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10:D10"/>
    <mergeCell ref="H10:I10"/>
    <mergeCell ref="C11:D11"/>
    <mergeCell ref="H11:I11"/>
    <mergeCell ref="C12:D12"/>
    <mergeCell ref="H12:I12"/>
    <mergeCell ref="C8:D8"/>
    <mergeCell ref="H8:I8"/>
    <mergeCell ref="C2:K2"/>
    <mergeCell ref="C3:K3"/>
    <mergeCell ref="C4:K4"/>
    <mergeCell ref="C6:D6"/>
    <mergeCell ref="H6:I6"/>
  </mergeCells>
  <pageMargins left="0.25" right="0.25" top="0.75" bottom="0.75" header="0.3" footer="0.3"/>
  <pageSetup scale="80" orientation="landscape" r:id="rId1"/>
  <ignoredErrors>
    <ignoredError sqref="E10:E34 J10:J50 K34:K38 K44:K4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SIT. FIN. ABRIL 2017</vt:lpstr>
      <vt:lpstr>EDO. ACTIV. ABRIL 2017</vt:lpstr>
      <vt:lpstr>VAR. HDA. PUB.</vt:lpstr>
      <vt:lpstr>ECSF ACUM ABRIL 2017</vt:lpstr>
      <vt:lpstr>FLUJO ABRIL 2017 (final)</vt:lpstr>
      <vt:lpstr>ANALITICO abril</vt:lpstr>
      <vt:lpstr>Deuda Publica abril 17</vt:lpstr>
      <vt:lpstr>Deuda Publica Mar 17 Acum</vt:lpstr>
      <vt:lpstr>SIT. FIN. MAR 2017 (TRIMESTRE)</vt:lpstr>
      <vt:lpstr>EDO. ACTIV. MAR 2017 (TRIMESTR)</vt:lpstr>
      <vt:lpstr>'ANALITICO abril'!Área_de_impresión</vt:lpstr>
      <vt:lpstr>'Deuda Publica abril 17'!Área_de_impresión</vt:lpstr>
      <vt:lpstr>'Deuda Publica Mar 17 Acum'!Área_de_impresión</vt:lpstr>
      <vt:lpstr>'ECSF ACUM ABRIL 2017'!Área_de_impresión</vt:lpstr>
      <vt:lpstr>'EDO. ACTIV. ABRIL 2017'!Área_de_impresión</vt:lpstr>
      <vt:lpstr>'EDO. ACTIV. MAR 2017 (TRIMESTR)'!Área_de_impresión</vt:lpstr>
      <vt:lpstr>'FLUJO ABRIL 2017 (final)'!Área_de_impresión</vt:lpstr>
      <vt:lpstr>'SIT. FIN. ABRIL 2017'!Área_de_impresión</vt:lpstr>
      <vt:lpstr>'SIT. FIN. MAR 2017 (TRIMESTRE)'!Área_de_impresión</vt:lpstr>
      <vt:lpstr>'VAR. HDA. PUB.'!Área_de_impresión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Hernandez Jimenez</dc:creator>
  <cp:lastModifiedBy>Maria Elena Rendon Lopez</cp:lastModifiedBy>
  <cp:lastPrinted>2017-06-02T15:11:57Z</cp:lastPrinted>
  <dcterms:created xsi:type="dcterms:W3CDTF">2017-04-18T21:21:51Z</dcterms:created>
  <dcterms:modified xsi:type="dcterms:W3CDTF">2017-06-23T19:16:46Z</dcterms:modified>
</cp:coreProperties>
</file>